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rscoleman\Documents\Web Updates\MAY 2024\Enrollee Monthly Update-Tolliver\"/>
    </mc:Choice>
  </mc:AlternateContent>
  <xr:revisionPtr revIDLastSave="0" documentId="8_{CAA67A19-4A49-4438-98AB-F51962FCF074}" xr6:coauthVersionLast="47" xr6:coauthVersionMax="47" xr10:uidLastSave="{00000000-0000-0000-0000-000000000000}"/>
  <bookViews>
    <workbookView xWindow="-120" yWindow="-120" windowWidth="29040" windowHeight="15840" tabRatio="602" xr2:uid="{00000000-000D-0000-FFFF-FFFF00000000}"/>
  </bookViews>
  <sheets>
    <sheet name="SFY2024" sheetId="38" r:id="rId1"/>
    <sheet name="SFY2023" sheetId="37" r:id="rId2"/>
    <sheet name="SFY2022" sheetId="36" r:id="rId3"/>
    <sheet name="SFY2021" sheetId="35" r:id="rId4"/>
    <sheet name="SFY2020" sheetId="33" r:id="rId5"/>
    <sheet name="SFY2019" sheetId="32" r:id="rId6"/>
    <sheet name="SFY2018" sheetId="31" r:id="rId7"/>
    <sheet name="SFY2017" sheetId="29" r:id="rId8"/>
    <sheet name="SFY2016" sheetId="28" r:id="rId9"/>
    <sheet name="SFY2015" sheetId="24" r:id="rId10"/>
    <sheet name="SFY2014" sheetId="22" state="hidden" r:id="rId11"/>
    <sheet name="SFY2014Smoothed_Final" sheetId="26" state="hidden" r:id="rId12"/>
    <sheet name="SFY2014_Smoothed" sheetId="27" r:id="rId13"/>
    <sheet name="SFY2013" sheetId="20" r:id="rId14"/>
    <sheet name="SFY2012" sheetId="19" r:id="rId15"/>
    <sheet name="SFY2011 " sheetId="18" r:id="rId16"/>
    <sheet name="SFY2010" sheetId="16" r:id="rId17"/>
    <sheet name="SFY2009" sheetId="17" r:id="rId18"/>
  </sheets>
  <externalReferences>
    <externalReference r:id="rId19"/>
  </externalReferences>
  <definedNames>
    <definedName name="Copy_SFY09" localSheetId="6">#REF!</definedName>
    <definedName name="Copy_SFY09" localSheetId="5">#REF!</definedName>
    <definedName name="Copy_SFY09" localSheetId="4">#REF!</definedName>
    <definedName name="Copy_SFY09" localSheetId="3">#REF!</definedName>
    <definedName name="Copy_SFY09" localSheetId="2">#REF!</definedName>
    <definedName name="Copy_SFY09" localSheetId="1">#REF!</definedName>
    <definedName name="Copy_SFY09" localSheetId="0">#REF!</definedName>
    <definedName name="Copy_SFY09">#REF!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9" i="38" l="1"/>
  <c r="AD10" i="38"/>
  <c r="AD11" i="38"/>
  <c r="AD12" i="38"/>
  <c r="AD13" i="38"/>
  <c r="AD14" i="38"/>
  <c r="AD15" i="38"/>
  <c r="AD16" i="38"/>
  <c r="AD17" i="38"/>
  <c r="AD18" i="38"/>
  <c r="AD19" i="38"/>
  <c r="AD20" i="38"/>
  <c r="AK14" i="38"/>
  <c r="AN9" i="38"/>
  <c r="AN10" i="38"/>
  <c r="BI14" i="38"/>
  <c r="BI11" i="38"/>
  <c r="BI12" i="38"/>
  <c r="BI13" i="38"/>
  <c r="BI15" i="38"/>
  <c r="BI16" i="38"/>
  <c r="BI17" i="38"/>
  <c r="BI18" i="38"/>
  <c r="BI19" i="38"/>
  <c r="BI20" i="38"/>
  <c r="BI10" i="38"/>
  <c r="BI9" i="38"/>
  <c r="BC20" i="38"/>
  <c r="AZ20" i="38"/>
  <c r="AT20" i="38"/>
  <c r="AN20" i="38"/>
  <c r="AK20" i="38"/>
  <c r="AG20" i="38"/>
  <c r="AP20" i="38" s="1"/>
  <c r="AF20" i="38"/>
  <c r="AB20" i="38"/>
  <c r="Z20" i="38"/>
  <c r="X20" i="38"/>
  <c r="V20" i="38"/>
  <c r="T20" i="38"/>
  <c r="R20" i="38"/>
  <c r="P20" i="38"/>
  <c r="N20" i="38"/>
  <c r="L20" i="38"/>
  <c r="J20" i="38"/>
  <c r="H20" i="38"/>
  <c r="F20" i="38"/>
  <c r="D20" i="38"/>
  <c r="BC19" i="38"/>
  <c r="AZ19" i="38"/>
  <c r="AT19" i="38"/>
  <c r="AN19" i="38"/>
  <c r="AK19" i="38"/>
  <c r="AG19" i="38"/>
  <c r="AP19" i="38" s="1"/>
  <c r="AV19" i="38" s="1"/>
  <c r="AF19" i="38"/>
  <c r="AB19" i="38"/>
  <c r="Z19" i="38"/>
  <c r="X19" i="38"/>
  <c r="V19" i="38"/>
  <c r="T19" i="38"/>
  <c r="R19" i="38"/>
  <c r="P19" i="38"/>
  <c r="N19" i="38"/>
  <c r="L19" i="38"/>
  <c r="J19" i="38"/>
  <c r="H19" i="38"/>
  <c r="F19" i="38"/>
  <c r="D19" i="38"/>
  <c r="BC18" i="38"/>
  <c r="AZ18" i="38"/>
  <c r="AT18" i="38"/>
  <c r="AN18" i="38"/>
  <c r="AK18" i="38"/>
  <c r="AG18" i="38"/>
  <c r="AP18" i="38" s="1"/>
  <c r="AF18" i="38"/>
  <c r="AB18" i="38"/>
  <c r="Z18" i="38"/>
  <c r="X18" i="38"/>
  <c r="V18" i="38"/>
  <c r="T18" i="38"/>
  <c r="R18" i="38"/>
  <c r="P18" i="38"/>
  <c r="N18" i="38"/>
  <c r="L18" i="38"/>
  <c r="J18" i="38"/>
  <c r="H18" i="38"/>
  <c r="F18" i="38"/>
  <c r="D18" i="38"/>
  <c r="BC17" i="38"/>
  <c r="AZ17" i="38"/>
  <c r="AT17" i="38"/>
  <c r="AN17" i="38"/>
  <c r="AK17" i="38"/>
  <c r="AG17" i="38"/>
  <c r="AP17" i="38" s="1"/>
  <c r="AV17" i="38" s="1"/>
  <c r="AF17" i="38"/>
  <c r="AB17" i="38"/>
  <c r="Z17" i="38"/>
  <c r="X17" i="38"/>
  <c r="V17" i="38"/>
  <c r="T17" i="38"/>
  <c r="R17" i="38"/>
  <c r="P17" i="38"/>
  <c r="N17" i="38"/>
  <c r="L17" i="38"/>
  <c r="J17" i="38"/>
  <c r="H17" i="38"/>
  <c r="F17" i="38"/>
  <c r="D17" i="38"/>
  <c r="BC16" i="38"/>
  <c r="AZ16" i="38"/>
  <c r="AT16" i="38"/>
  <c r="AN16" i="38"/>
  <c r="AK16" i="38"/>
  <c r="AG16" i="38"/>
  <c r="AP16" i="38" s="1"/>
  <c r="AF16" i="38"/>
  <c r="AB16" i="38"/>
  <c r="Z16" i="38"/>
  <c r="X16" i="38"/>
  <c r="V16" i="38"/>
  <c r="T16" i="38"/>
  <c r="R16" i="38"/>
  <c r="P16" i="38"/>
  <c r="N16" i="38"/>
  <c r="L16" i="38"/>
  <c r="J16" i="38"/>
  <c r="H16" i="38"/>
  <c r="F16" i="38"/>
  <c r="D16" i="38"/>
  <c r="BC15" i="38"/>
  <c r="AZ15" i="38"/>
  <c r="AT15" i="38"/>
  <c r="AN15" i="38"/>
  <c r="AK15" i="38"/>
  <c r="AG15" i="38"/>
  <c r="AP15" i="38" s="1"/>
  <c r="AV15" i="38" s="1"/>
  <c r="BE15" i="38" s="1"/>
  <c r="BK15" i="38" s="1"/>
  <c r="AF15" i="38"/>
  <c r="AB15" i="38"/>
  <c r="Z15" i="38"/>
  <c r="X15" i="38"/>
  <c r="V15" i="38"/>
  <c r="T15" i="38"/>
  <c r="R15" i="38"/>
  <c r="P15" i="38"/>
  <c r="N15" i="38"/>
  <c r="L15" i="38"/>
  <c r="J15" i="38"/>
  <c r="H15" i="38"/>
  <c r="F15" i="38"/>
  <c r="D15" i="38"/>
  <c r="BC14" i="38"/>
  <c r="AZ14" i="38"/>
  <c r="AT14" i="38"/>
  <c r="AN14" i="38"/>
  <c r="AG14" i="38"/>
  <c r="AP14" i="38" s="1"/>
  <c r="AF14" i="38"/>
  <c r="AB14" i="38"/>
  <c r="Z14" i="38"/>
  <c r="X14" i="38"/>
  <c r="V14" i="38"/>
  <c r="T14" i="38"/>
  <c r="R14" i="38"/>
  <c r="P14" i="38"/>
  <c r="N14" i="38"/>
  <c r="L14" i="38"/>
  <c r="J14" i="38"/>
  <c r="H14" i="38"/>
  <c r="F14" i="38"/>
  <c r="D14" i="38"/>
  <c r="BC13" i="38"/>
  <c r="AZ13" i="38"/>
  <c r="AT13" i="38"/>
  <c r="AN13" i="38"/>
  <c r="AK13" i="38"/>
  <c r="AG13" i="38"/>
  <c r="AP13" i="38" s="1"/>
  <c r="AV13" i="38" s="1"/>
  <c r="AF13" i="38"/>
  <c r="AB13" i="38"/>
  <c r="Z13" i="38"/>
  <c r="X13" i="38"/>
  <c r="V13" i="38"/>
  <c r="T13" i="38"/>
  <c r="R13" i="38"/>
  <c r="P13" i="38"/>
  <c r="N13" i="38"/>
  <c r="L13" i="38"/>
  <c r="J13" i="38"/>
  <c r="H13" i="38"/>
  <c r="F13" i="38"/>
  <c r="D13" i="38"/>
  <c r="BC12" i="38"/>
  <c r="AZ12" i="38"/>
  <c r="AT12" i="38"/>
  <c r="AN12" i="38"/>
  <c r="AK12" i="38"/>
  <c r="AG12" i="38"/>
  <c r="AP12" i="38" s="1"/>
  <c r="AF12" i="38"/>
  <c r="AB12" i="38"/>
  <c r="Z12" i="38"/>
  <c r="X12" i="38"/>
  <c r="V12" i="38"/>
  <c r="T12" i="38"/>
  <c r="R12" i="38"/>
  <c r="P12" i="38"/>
  <c r="N12" i="38"/>
  <c r="L12" i="38"/>
  <c r="J12" i="38"/>
  <c r="H12" i="38"/>
  <c r="F12" i="38"/>
  <c r="D12" i="38"/>
  <c r="BC11" i="38"/>
  <c r="AZ11" i="38"/>
  <c r="AT11" i="38"/>
  <c r="AN11" i="38"/>
  <c r="AK11" i="38"/>
  <c r="AG11" i="38"/>
  <c r="AP11" i="38" s="1"/>
  <c r="AV11" i="38" s="1"/>
  <c r="AF11" i="38"/>
  <c r="AB11" i="38"/>
  <c r="Z11" i="38"/>
  <c r="X11" i="38"/>
  <c r="V11" i="38"/>
  <c r="T11" i="38"/>
  <c r="R11" i="38"/>
  <c r="P11" i="38"/>
  <c r="N11" i="38"/>
  <c r="L11" i="38"/>
  <c r="J11" i="38"/>
  <c r="H11" i="38"/>
  <c r="F11" i="38"/>
  <c r="D11" i="38"/>
  <c r="BC10" i="38"/>
  <c r="AZ10" i="38"/>
  <c r="AT10" i="38"/>
  <c r="AK10" i="38"/>
  <c r="AG10" i="38"/>
  <c r="AP10" i="38" s="1"/>
  <c r="AF10" i="38"/>
  <c r="AB10" i="38"/>
  <c r="Z10" i="38"/>
  <c r="X10" i="38"/>
  <c r="V10" i="38"/>
  <c r="T10" i="38"/>
  <c r="R10" i="38"/>
  <c r="P10" i="38"/>
  <c r="N10" i="38"/>
  <c r="L10" i="38"/>
  <c r="J10" i="38"/>
  <c r="H10" i="38"/>
  <c r="F10" i="38"/>
  <c r="D10" i="38"/>
  <c r="BC9" i="38"/>
  <c r="AZ9" i="38"/>
  <c r="AT9" i="38"/>
  <c r="AK9" i="38"/>
  <c r="AG9" i="38"/>
  <c r="AF9" i="38"/>
  <c r="AB9" i="38"/>
  <c r="Z9" i="38"/>
  <c r="X9" i="38"/>
  <c r="V9" i="38"/>
  <c r="T9" i="38"/>
  <c r="R9" i="38"/>
  <c r="P9" i="38"/>
  <c r="N9" i="38"/>
  <c r="L9" i="38"/>
  <c r="J9" i="38"/>
  <c r="H9" i="38"/>
  <c r="F9" i="38"/>
  <c r="D9" i="38"/>
  <c r="BC20" i="37"/>
  <c r="AZ20" i="37"/>
  <c r="AT20" i="37"/>
  <c r="AN20" i="37"/>
  <c r="AK20" i="37"/>
  <c r="AG20" i="37"/>
  <c r="AP20" i="37" s="1"/>
  <c r="AV20" i="37" s="1"/>
  <c r="AF20" i="37"/>
  <c r="AD20" i="37"/>
  <c r="AB20" i="37"/>
  <c r="Z20" i="37"/>
  <c r="X20" i="37"/>
  <c r="V20" i="37"/>
  <c r="T20" i="37"/>
  <c r="R20" i="37"/>
  <c r="P20" i="37"/>
  <c r="N20" i="37"/>
  <c r="L20" i="37"/>
  <c r="J20" i="37"/>
  <c r="H20" i="37"/>
  <c r="F20" i="37"/>
  <c r="D20" i="37"/>
  <c r="BC19" i="37"/>
  <c r="AZ19" i="37"/>
  <c r="AT19" i="37"/>
  <c r="AN19" i="37"/>
  <c r="AK19" i="37"/>
  <c r="AG19" i="37"/>
  <c r="AP19" i="37" s="1"/>
  <c r="AF19" i="37"/>
  <c r="AD19" i="37"/>
  <c r="AB19" i="37"/>
  <c r="Z19" i="37"/>
  <c r="X19" i="37"/>
  <c r="V19" i="37"/>
  <c r="T19" i="37"/>
  <c r="R19" i="37"/>
  <c r="P19" i="37"/>
  <c r="N19" i="37"/>
  <c r="L19" i="37"/>
  <c r="J19" i="37"/>
  <c r="H19" i="37"/>
  <c r="F19" i="37"/>
  <c r="D19" i="37"/>
  <c r="BC18" i="37"/>
  <c r="AZ18" i="37"/>
  <c r="AT18" i="37"/>
  <c r="AN18" i="37"/>
  <c r="AK18" i="37"/>
  <c r="AG18" i="37"/>
  <c r="AP18" i="37" s="1"/>
  <c r="AV18" i="37" s="1"/>
  <c r="AF18" i="37"/>
  <c r="AD18" i="37"/>
  <c r="AB18" i="37"/>
  <c r="Z18" i="37"/>
  <c r="X18" i="37"/>
  <c r="V18" i="37"/>
  <c r="T18" i="37"/>
  <c r="R18" i="37"/>
  <c r="P18" i="37"/>
  <c r="N18" i="37"/>
  <c r="L18" i="37"/>
  <c r="J18" i="37"/>
  <c r="H18" i="37"/>
  <c r="F18" i="37"/>
  <c r="D18" i="37"/>
  <c r="BC17" i="37"/>
  <c r="AZ17" i="37"/>
  <c r="AT17" i="37"/>
  <c r="AN17" i="37"/>
  <c r="AK17" i="37"/>
  <c r="AG17" i="37"/>
  <c r="AP17" i="37" s="1"/>
  <c r="AF17" i="37"/>
  <c r="AD17" i="37"/>
  <c r="AB17" i="37"/>
  <c r="Z17" i="37"/>
  <c r="X17" i="37"/>
  <c r="V17" i="37"/>
  <c r="T17" i="37"/>
  <c r="R17" i="37"/>
  <c r="P17" i="37"/>
  <c r="N17" i="37"/>
  <c r="L17" i="37"/>
  <c r="J17" i="37"/>
  <c r="H17" i="37"/>
  <c r="F17" i="37"/>
  <c r="D17" i="37"/>
  <c r="BC16" i="37"/>
  <c r="AZ16" i="37"/>
  <c r="AT16" i="37"/>
  <c r="AN16" i="37"/>
  <c r="AK16" i="37"/>
  <c r="AG16" i="37"/>
  <c r="AP16" i="37" s="1"/>
  <c r="AV16" i="37" s="1"/>
  <c r="AF16" i="37"/>
  <c r="AD16" i="37"/>
  <c r="AB16" i="37"/>
  <c r="Z16" i="37"/>
  <c r="X16" i="37"/>
  <c r="V16" i="37"/>
  <c r="T16" i="37"/>
  <c r="R16" i="37"/>
  <c r="P16" i="37"/>
  <c r="N16" i="37"/>
  <c r="L16" i="37"/>
  <c r="J16" i="37"/>
  <c r="H16" i="37"/>
  <c r="F16" i="37"/>
  <c r="D16" i="37"/>
  <c r="BC15" i="37"/>
  <c r="AZ15" i="37"/>
  <c r="AT15" i="37"/>
  <c r="AN15" i="37"/>
  <c r="AK15" i="37"/>
  <c r="AG15" i="37"/>
  <c r="AP15" i="37" s="1"/>
  <c r="AF15" i="37"/>
  <c r="AD15" i="37"/>
  <c r="AB15" i="37"/>
  <c r="Z15" i="37"/>
  <c r="X15" i="37"/>
  <c r="V15" i="37"/>
  <c r="T15" i="37"/>
  <c r="R15" i="37"/>
  <c r="P15" i="37"/>
  <c r="N15" i="37"/>
  <c r="L15" i="37"/>
  <c r="J15" i="37"/>
  <c r="H15" i="37"/>
  <c r="F15" i="37"/>
  <c r="D15" i="37"/>
  <c r="BC14" i="37"/>
  <c r="AZ14" i="37"/>
  <c r="AT14" i="37"/>
  <c r="AN14" i="37"/>
  <c r="AK14" i="37"/>
  <c r="AG14" i="37"/>
  <c r="AP14" i="37" s="1"/>
  <c r="AV14" i="37" s="1"/>
  <c r="AF14" i="37"/>
  <c r="AD14" i="37"/>
  <c r="AB14" i="37"/>
  <c r="Z14" i="37"/>
  <c r="X14" i="37"/>
  <c r="V14" i="37"/>
  <c r="T14" i="37"/>
  <c r="R14" i="37"/>
  <c r="P14" i="37"/>
  <c r="N14" i="37"/>
  <c r="L14" i="37"/>
  <c r="J14" i="37"/>
  <c r="H14" i="37"/>
  <c r="F14" i="37"/>
  <c r="D14" i="37"/>
  <c r="BC13" i="37"/>
  <c r="AZ13" i="37"/>
  <c r="AT13" i="37"/>
  <c r="AN13" i="37"/>
  <c r="AK13" i="37"/>
  <c r="AG13" i="37"/>
  <c r="AP13" i="37" s="1"/>
  <c r="AF13" i="37"/>
  <c r="AD13" i="37"/>
  <c r="AB13" i="37"/>
  <c r="Z13" i="37"/>
  <c r="X13" i="37"/>
  <c r="V13" i="37"/>
  <c r="T13" i="37"/>
  <c r="R13" i="37"/>
  <c r="P13" i="37"/>
  <c r="N13" i="37"/>
  <c r="L13" i="37"/>
  <c r="J13" i="37"/>
  <c r="H13" i="37"/>
  <c r="F13" i="37"/>
  <c r="D13" i="37"/>
  <c r="BC12" i="37"/>
  <c r="AZ12" i="37"/>
  <c r="AT12" i="37"/>
  <c r="AN12" i="37"/>
  <c r="AK12" i="37"/>
  <c r="AG12" i="37"/>
  <c r="AP12" i="37" s="1"/>
  <c r="AV12" i="37" s="1"/>
  <c r="AF12" i="37"/>
  <c r="AD12" i="37"/>
  <c r="AB12" i="37"/>
  <c r="Z12" i="37"/>
  <c r="X12" i="37"/>
  <c r="V12" i="37"/>
  <c r="T12" i="37"/>
  <c r="R12" i="37"/>
  <c r="P12" i="37"/>
  <c r="N12" i="37"/>
  <c r="L12" i="37"/>
  <c r="J12" i="37"/>
  <c r="H12" i="37"/>
  <c r="F12" i="37"/>
  <c r="D12" i="37"/>
  <c r="BC11" i="37"/>
  <c r="AZ11" i="37"/>
  <c r="AT11" i="37"/>
  <c r="AN11" i="37"/>
  <c r="AK11" i="37"/>
  <c r="AG11" i="37"/>
  <c r="AP11" i="37" s="1"/>
  <c r="AF11" i="37"/>
  <c r="AD11" i="37"/>
  <c r="AB11" i="37"/>
  <c r="Z11" i="37"/>
  <c r="X11" i="37"/>
  <c r="V11" i="37"/>
  <c r="T11" i="37"/>
  <c r="R11" i="37"/>
  <c r="P11" i="37"/>
  <c r="N11" i="37"/>
  <c r="L11" i="37"/>
  <c r="J11" i="37"/>
  <c r="H11" i="37"/>
  <c r="F11" i="37"/>
  <c r="D11" i="37"/>
  <c r="BC10" i="37"/>
  <c r="AZ10" i="37"/>
  <c r="AT10" i="37"/>
  <c r="AN10" i="37"/>
  <c r="AK10" i="37"/>
  <c r="AG10" i="37"/>
  <c r="AP10" i="37" s="1"/>
  <c r="AV10" i="37" s="1"/>
  <c r="AF10" i="37"/>
  <c r="AD10" i="37"/>
  <c r="AB10" i="37"/>
  <c r="Z10" i="37"/>
  <c r="X10" i="37"/>
  <c r="V10" i="37"/>
  <c r="T10" i="37"/>
  <c r="R10" i="37"/>
  <c r="P10" i="37"/>
  <c r="N10" i="37"/>
  <c r="L10" i="37"/>
  <c r="J10" i="37"/>
  <c r="H10" i="37"/>
  <c r="F10" i="37"/>
  <c r="D10" i="37"/>
  <c r="BC9" i="37"/>
  <c r="AZ9" i="37"/>
  <c r="AT9" i="37"/>
  <c r="AN9" i="37"/>
  <c r="AK9" i="37"/>
  <c r="AG9" i="37"/>
  <c r="AF9" i="37"/>
  <c r="AD9" i="37"/>
  <c r="AB9" i="37"/>
  <c r="Z9" i="37"/>
  <c r="X9" i="37"/>
  <c r="V9" i="37"/>
  <c r="T9" i="37"/>
  <c r="R9" i="37"/>
  <c r="P9" i="37"/>
  <c r="N9" i="37"/>
  <c r="L9" i="37"/>
  <c r="J9" i="37"/>
  <c r="H9" i="37"/>
  <c r="F9" i="37"/>
  <c r="D9" i="37"/>
  <c r="BC20" i="36"/>
  <c r="AZ20" i="36"/>
  <c r="AT20" i="36"/>
  <c r="AN20" i="36"/>
  <c r="AK20" i="36"/>
  <c r="AG20" i="36"/>
  <c r="AP20" i="36" s="1"/>
  <c r="AF20" i="36"/>
  <c r="AD20" i="36"/>
  <c r="AB20" i="36"/>
  <c r="Z20" i="36"/>
  <c r="X20" i="36"/>
  <c r="V20" i="36"/>
  <c r="T20" i="36"/>
  <c r="R20" i="36"/>
  <c r="P20" i="36"/>
  <c r="N20" i="36"/>
  <c r="L20" i="36"/>
  <c r="J20" i="36"/>
  <c r="H20" i="36"/>
  <c r="F20" i="36"/>
  <c r="D20" i="36"/>
  <c r="BC19" i="36"/>
  <c r="AZ19" i="36"/>
  <c r="AT19" i="36"/>
  <c r="AN19" i="36"/>
  <c r="AK19" i="36"/>
  <c r="AG19" i="36"/>
  <c r="AP19" i="36" s="1"/>
  <c r="AF19" i="36"/>
  <c r="AD19" i="36"/>
  <c r="AB19" i="36"/>
  <c r="Z19" i="36"/>
  <c r="X19" i="36"/>
  <c r="V19" i="36"/>
  <c r="T19" i="36"/>
  <c r="R19" i="36"/>
  <c r="P19" i="36"/>
  <c r="N19" i="36"/>
  <c r="L19" i="36"/>
  <c r="J19" i="36"/>
  <c r="H19" i="36"/>
  <c r="F19" i="36"/>
  <c r="D19" i="36"/>
  <c r="BC18" i="36"/>
  <c r="AZ18" i="36"/>
  <c r="AT18" i="36"/>
  <c r="AN18" i="36"/>
  <c r="AK18" i="36"/>
  <c r="AG18" i="36"/>
  <c r="AP18" i="36" s="1"/>
  <c r="AF18" i="36"/>
  <c r="AD18" i="36"/>
  <c r="AB18" i="36"/>
  <c r="Z18" i="36"/>
  <c r="X18" i="36"/>
  <c r="V18" i="36"/>
  <c r="T18" i="36"/>
  <c r="R18" i="36"/>
  <c r="P18" i="36"/>
  <c r="N18" i="36"/>
  <c r="L18" i="36"/>
  <c r="J18" i="36"/>
  <c r="H18" i="36"/>
  <c r="F18" i="36"/>
  <c r="D18" i="36"/>
  <c r="BC17" i="36"/>
  <c r="AZ17" i="36"/>
  <c r="AT17" i="36"/>
  <c r="AN17" i="36"/>
  <c r="AK17" i="36"/>
  <c r="AG17" i="36"/>
  <c r="AP17" i="36" s="1"/>
  <c r="AV17" i="36" s="1"/>
  <c r="AF17" i="36"/>
  <c r="AD17" i="36"/>
  <c r="AB17" i="36"/>
  <c r="Z17" i="36"/>
  <c r="X17" i="36"/>
  <c r="V17" i="36"/>
  <c r="T17" i="36"/>
  <c r="R17" i="36"/>
  <c r="P17" i="36"/>
  <c r="N17" i="36"/>
  <c r="L17" i="36"/>
  <c r="J17" i="36"/>
  <c r="H17" i="36"/>
  <c r="F17" i="36"/>
  <c r="D17" i="36"/>
  <c r="BC16" i="36"/>
  <c r="AZ16" i="36"/>
  <c r="AT16" i="36"/>
  <c r="AN16" i="36"/>
  <c r="AK16" i="36"/>
  <c r="AG16" i="36"/>
  <c r="AP16" i="36" s="1"/>
  <c r="AF16" i="36"/>
  <c r="AD16" i="36"/>
  <c r="AB16" i="36"/>
  <c r="Z16" i="36"/>
  <c r="X16" i="36"/>
  <c r="V16" i="36"/>
  <c r="T16" i="36"/>
  <c r="R16" i="36"/>
  <c r="P16" i="36"/>
  <c r="N16" i="36"/>
  <c r="L16" i="36"/>
  <c r="J16" i="36"/>
  <c r="H16" i="36"/>
  <c r="F16" i="36"/>
  <c r="D16" i="36"/>
  <c r="BC15" i="36"/>
  <c r="AZ15" i="36"/>
  <c r="AT15" i="36"/>
  <c r="AN15" i="36"/>
  <c r="AK15" i="36"/>
  <c r="AG15" i="36"/>
  <c r="AP15" i="36" s="1"/>
  <c r="AF15" i="36"/>
  <c r="AD15" i="36"/>
  <c r="AB15" i="36"/>
  <c r="Z15" i="36"/>
  <c r="X15" i="36"/>
  <c r="V15" i="36"/>
  <c r="T15" i="36"/>
  <c r="R15" i="36"/>
  <c r="P15" i="36"/>
  <c r="N15" i="36"/>
  <c r="L15" i="36"/>
  <c r="J15" i="36"/>
  <c r="H15" i="36"/>
  <c r="F15" i="36"/>
  <c r="D15" i="36"/>
  <c r="BC14" i="36"/>
  <c r="AZ14" i="36"/>
  <c r="AT14" i="36"/>
  <c r="AN14" i="36"/>
  <c r="AK14" i="36"/>
  <c r="AG14" i="36"/>
  <c r="AP14" i="36" s="1"/>
  <c r="AF14" i="36"/>
  <c r="AD14" i="36"/>
  <c r="AB14" i="36"/>
  <c r="Z14" i="36"/>
  <c r="X14" i="36"/>
  <c r="V14" i="36"/>
  <c r="T14" i="36"/>
  <c r="R14" i="36"/>
  <c r="P14" i="36"/>
  <c r="N14" i="36"/>
  <c r="L14" i="36"/>
  <c r="J14" i="36"/>
  <c r="H14" i="36"/>
  <c r="F14" i="36"/>
  <c r="D14" i="36"/>
  <c r="BC13" i="36"/>
  <c r="AZ13" i="36"/>
  <c r="AT13" i="36"/>
  <c r="AN13" i="36"/>
  <c r="AK13" i="36"/>
  <c r="AG13" i="36"/>
  <c r="AP13" i="36" s="1"/>
  <c r="AV13" i="36" s="1"/>
  <c r="AF13" i="36"/>
  <c r="AD13" i="36"/>
  <c r="AB13" i="36"/>
  <c r="Z13" i="36"/>
  <c r="X13" i="36"/>
  <c r="V13" i="36"/>
  <c r="T13" i="36"/>
  <c r="R13" i="36"/>
  <c r="P13" i="36"/>
  <c r="N13" i="36"/>
  <c r="L13" i="36"/>
  <c r="J13" i="36"/>
  <c r="H13" i="36"/>
  <c r="F13" i="36"/>
  <c r="D13" i="36"/>
  <c r="BC12" i="36"/>
  <c r="AZ12" i="36"/>
  <c r="AT12" i="36"/>
  <c r="AN12" i="36"/>
  <c r="AK12" i="36"/>
  <c r="AG12" i="36"/>
  <c r="AP12" i="36" s="1"/>
  <c r="AF12" i="36"/>
  <c r="AD12" i="36"/>
  <c r="AB12" i="36"/>
  <c r="Z12" i="36"/>
  <c r="X12" i="36"/>
  <c r="V12" i="36"/>
  <c r="T12" i="36"/>
  <c r="R12" i="36"/>
  <c r="P12" i="36"/>
  <c r="N12" i="36"/>
  <c r="L12" i="36"/>
  <c r="J12" i="36"/>
  <c r="H12" i="36"/>
  <c r="F12" i="36"/>
  <c r="D12" i="36"/>
  <c r="BC11" i="36"/>
  <c r="AZ11" i="36"/>
  <c r="AT11" i="36"/>
  <c r="AN11" i="36"/>
  <c r="AK11" i="36"/>
  <c r="AG11" i="36"/>
  <c r="AP11" i="36" s="1"/>
  <c r="AV11" i="36" s="1"/>
  <c r="AF11" i="36"/>
  <c r="AD11" i="36"/>
  <c r="AB11" i="36"/>
  <c r="Z11" i="36"/>
  <c r="X11" i="36"/>
  <c r="V11" i="36"/>
  <c r="T11" i="36"/>
  <c r="R11" i="36"/>
  <c r="P11" i="36"/>
  <c r="N11" i="36"/>
  <c r="L11" i="36"/>
  <c r="J11" i="36"/>
  <c r="H11" i="36"/>
  <c r="F11" i="36"/>
  <c r="D11" i="36"/>
  <c r="BC10" i="36"/>
  <c r="AZ10" i="36"/>
  <c r="AT10" i="36"/>
  <c r="AN10" i="36"/>
  <c r="AK10" i="36"/>
  <c r="AG10" i="36"/>
  <c r="AP10" i="36" s="1"/>
  <c r="AF10" i="36"/>
  <c r="AD10" i="36"/>
  <c r="AB10" i="36"/>
  <c r="Z10" i="36"/>
  <c r="X10" i="36"/>
  <c r="V10" i="36"/>
  <c r="T10" i="36"/>
  <c r="R10" i="36"/>
  <c r="P10" i="36"/>
  <c r="N10" i="36"/>
  <c r="L10" i="36"/>
  <c r="J10" i="36"/>
  <c r="H10" i="36"/>
  <c r="F10" i="36"/>
  <c r="D10" i="36"/>
  <c r="BC9" i="36"/>
  <c r="AZ9" i="36"/>
  <c r="AT9" i="36"/>
  <c r="AN9" i="36"/>
  <c r="AK9" i="36"/>
  <c r="AG9" i="36"/>
  <c r="AH9" i="36" s="1"/>
  <c r="AF9" i="36"/>
  <c r="AD9" i="36"/>
  <c r="AB9" i="36"/>
  <c r="Z9" i="36"/>
  <c r="X9" i="36"/>
  <c r="V9" i="36"/>
  <c r="T9" i="36"/>
  <c r="R9" i="36"/>
  <c r="P9" i="36"/>
  <c r="N9" i="36"/>
  <c r="L9" i="36"/>
  <c r="J9" i="36"/>
  <c r="H9" i="36"/>
  <c r="F9" i="36"/>
  <c r="D9" i="36"/>
  <c r="AH17" i="38" l="1"/>
  <c r="AH9" i="38"/>
  <c r="AP9" i="38"/>
  <c r="AV9" i="38" s="1"/>
  <c r="BE9" i="38" s="1"/>
  <c r="AH19" i="38"/>
  <c r="AV14" i="38"/>
  <c r="AV20" i="38"/>
  <c r="AV10" i="38"/>
  <c r="AV16" i="38"/>
  <c r="BE17" i="38"/>
  <c r="BK17" i="38" s="1"/>
  <c r="AV12" i="38"/>
  <c r="BE13" i="38"/>
  <c r="BK13" i="38" s="1"/>
  <c r="BE11" i="38"/>
  <c r="BK11" i="38" s="1"/>
  <c r="AV18" i="38"/>
  <c r="BE19" i="38"/>
  <c r="BK19" i="38" s="1"/>
  <c r="BL19" i="38" s="1"/>
  <c r="AH11" i="38"/>
  <c r="AH13" i="38"/>
  <c r="AH15" i="38"/>
  <c r="AH10" i="38"/>
  <c r="AH12" i="38"/>
  <c r="AH14" i="38"/>
  <c r="AH16" i="38"/>
  <c r="AH18" i="38"/>
  <c r="AH20" i="38"/>
  <c r="AH20" i="37"/>
  <c r="AH13" i="37"/>
  <c r="AH11" i="37"/>
  <c r="AH15" i="37"/>
  <c r="AH9" i="37"/>
  <c r="BE16" i="37"/>
  <c r="AV13" i="37"/>
  <c r="AV17" i="37"/>
  <c r="BE18" i="37"/>
  <c r="BE12" i="37"/>
  <c r="BE10" i="37"/>
  <c r="BE14" i="37"/>
  <c r="AV19" i="37"/>
  <c r="BE20" i="37"/>
  <c r="AV11" i="37"/>
  <c r="AV15" i="37"/>
  <c r="AH17" i="37"/>
  <c r="AH19" i="37"/>
  <c r="AP9" i="37"/>
  <c r="AQ17" i="37" s="1"/>
  <c r="AH10" i="37"/>
  <c r="AH12" i="37"/>
  <c r="AH14" i="37"/>
  <c r="AH16" i="37"/>
  <c r="AH18" i="37"/>
  <c r="AP9" i="36"/>
  <c r="AV9" i="36" s="1"/>
  <c r="AW9" i="36" s="1"/>
  <c r="AV14" i="36"/>
  <c r="AV10" i="36"/>
  <c r="AV16" i="36"/>
  <c r="BE17" i="36"/>
  <c r="BE11" i="36"/>
  <c r="AV20" i="36"/>
  <c r="AV12" i="36"/>
  <c r="BE13" i="36"/>
  <c r="AV18" i="36"/>
  <c r="AH18" i="36"/>
  <c r="AH20" i="36"/>
  <c r="AH11" i="36"/>
  <c r="AH13" i="36"/>
  <c r="AH15" i="36"/>
  <c r="AH17" i="36"/>
  <c r="AH19" i="36"/>
  <c r="AH10" i="36"/>
  <c r="AH12" i="36"/>
  <c r="AV15" i="36"/>
  <c r="AV19" i="36"/>
  <c r="AH14" i="36"/>
  <c r="AH16" i="36"/>
  <c r="BF11" i="35"/>
  <c r="BF10" i="35"/>
  <c r="BF9" i="35"/>
  <c r="BE10" i="35"/>
  <c r="BE11" i="35"/>
  <c r="BE9" i="35"/>
  <c r="BC20" i="35"/>
  <c r="BC19" i="35"/>
  <c r="BC18" i="35"/>
  <c r="BC17" i="35"/>
  <c r="BC16" i="35"/>
  <c r="BC15" i="35"/>
  <c r="BC14" i="35"/>
  <c r="BC13" i="35"/>
  <c r="BC12" i="35"/>
  <c r="BC11" i="35"/>
  <c r="BC10" i="35"/>
  <c r="BC9" i="35"/>
  <c r="AQ17" i="38" l="1"/>
  <c r="BF9" i="38"/>
  <c r="BK9" i="38"/>
  <c r="AQ9" i="38"/>
  <c r="AW9" i="38"/>
  <c r="AQ15" i="38"/>
  <c r="AQ20" i="38"/>
  <c r="AQ12" i="38"/>
  <c r="AQ13" i="38"/>
  <c r="AQ16" i="38"/>
  <c r="AQ18" i="38"/>
  <c r="AQ14" i="38"/>
  <c r="AQ19" i="38"/>
  <c r="AQ11" i="38"/>
  <c r="AQ10" i="38"/>
  <c r="AW11" i="38"/>
  <c r="AW17" i="38"/>
  <c r="AW19" i="38"/>
  <c r="BE12" i="38"/>
  <c r="BK12" i="38" s="1"/>
  <c r="AW12" i="38"/>
  <c r="BE20" i="38"/>
  <c r="BK20" i="38" s="1"/>
  <c r="BL20" i="38" s="1"/>
  <c r="AW20" i="38"/>
  <c r="AW16" i="38"/>
  <c r="BE16" i="38"/>
  <c r="BK16" i="38" s="1"/>
  <c r="AW15" i="38"/>
  <c r="BE18" i="38"/>
  <c r="BK18" i="38" s="1"/>
  <c r="AW18" i="38"/>
  <c r="AW13" i="38"/>
  <c r="BE10" i="38"/>
  <c r="AW10" i="38"/>
  <c r="BE14" i="38"/>
  <c r="BK14" i="38" s="1"/>
  <c r="AW14" i="38"/>
  <c r="AQ15" i="37"/>
  <c r="BE11" i="37"/>
  <c r="BE13" i="37"/>
  <c r="AV9" i="37"/>
  <c r="AW17" i="37" s="1"/>
  <c r="AQ9" i="37"/>
  <c r="AQ20" i="37"/>
  <c r="AQ18" i="37"/>
  <c r="AQ16" i="37"/>
  <c r="AQ14" i="37"/>
  <c r="AQ12" i="37"/>
  <c r="AQ10" i="37"/>
  <c r="AQ19" i="37"/>
  <c r="BE19" i="37"/>
  <c r="BE15" i="37"/>
  <c r="BE17" i="37"/>
  <c r="AQ11" i="37"/>
  <c r="AQ13" i="37"/>
  <c r="AQ17" i="36"/>
  <c r="AQ12" i="36"/>
  <c r="AW11" i="36"/>
  <c r="AQ13" i="36"/>
  <c r="AQ20" i="36"/>
  <c r="AQ19" i="36"/>
  <c r="AQ9" i="36"/>
  <c r="AQ18" i="36"/>
  <c r="BE9" i="36"/>
  <c r="BF9" i="36" s="1"/>
  <c r="AQ10" i="36"/>
  <c r="AQ11" i="36"/>
  <c r="AQ15" i="36"/>
  <c r="AQ14" i="36"/>
  <c r="AQ16" i="36"/>
  <c r="BE16" i="36"/>
  <c r="AW16" i="36"/>
  <c r="BE12" i="36"/>
  <c r="AW12" i="36"/>
  <c r="BE20" i="36"/>
  <c r="AW20" i="36"/>
  <c r="AW18" i="36"/>
  <c r="BE18" i="36"/>
  <c r="BE10" i="36"/>
  <c r="AW10" i="36"/>
  <c r="BE14" i="36"/>
  <c r="AW14" i="36"/>
  <c r="AW19" i="36"/>
  <c r="BE19" i="36"/>
  <c r="AW13" i="36"/>
  <c r="AW17" i="36"/>
  <c r="AW15" i="36"/>
  <c r="BE15" i="36"/>
  <c r="AZ20" i="35"/>
  <c r="AT20" i="35"/>
  <c r="AN20" i="35"/>
  <c r="AK20" i="35"/>
  <c r="AG20" i="35"/>
  <c r="AP20" i="35" s="1"/>
  <c r="AV20" i="35" s="1"/>
  <c r="BE20" i="35" s="1"/>
  <c r="BF20" i="35" s="1"/>
  <c r="AF20" i="35"/>
  <c r="AD20" i="35"/>
  <c r="AB20" i="35"/>
  <c r="Z20" i="35"/>
  <c r="X20" i="35"/>
  <c r="V20" i="35"/>
  <c r="T20" i="35"/>
  <c r="R20" i="35"/>
  <c r="P20" i="35"/>
  <c r="N20" i="35"/>
  <c r="L20" i="35"/>
  <c r="J20" i="35"/>
  <c r="H20" i="35"/>
  <c r="F20" i="35"/>
  <c r="D20" i="35"/>
  <c r="AZ19" i="35"/>
  <c r="AT19" i="35"/>
  <c r="AN19" i="35"/>
  <c r="AK19" i="35"/>
  <c r="AG19" i="35"/>
  <c r="AP19" i="35" s="1"/>
  <c r="AF19" i="35"/>
  <c r="AD19" i="35"/>
  <c r="AB19" i="35"/>
  <c r="Z19" i="35"/>
  <c r="X19" i="35"/>
  <c r="V19" i="35"/>
  <c r="T19" i="35"/>
  <c r="R19" i="35"/>
  <c r="P19" i="35"/>
  <c r="N19" i="35"/>
  <c r="L19" i="35"/>
  <c r="J19" i="35"/>
  <c r="H19" i="35"/>
  <c r="F19" i="35"/>
  <c r="D19" i="35"/>
  <c r="AZ18" i="35"/>
  <c r="AT18" i="35"/>
  <c r="AN18" i="35"/>
  <c r="AK18" i="35"/>
  <c r="AG18" i="35"/>
  <c r="AF18" i="35"/>
  <c r="AD18" i="35"/>
  <c r="AB18" i="35"/>
  <c r="Z18" i="35"/>
  <c r="X18" i="35"/>
  <c r="V18" i="35"/>
  <c r="T18" i="35"/>
  <c r="R18" i="35"/>
  <c r="P18" i="35"/>
  <c r="N18" i="35"/>
  <c r="L18" i="35"/>
  <c r="J18" i="35"/>
  <c r="H18" i="35"/>
  <c r="F18" i="35"/>
  <c r="D18" i="35"/>
  <c r="AZ17" i="35"/>
  <c r="AT17" i="35"/>
  <c r="AN17" i="35"/>
  <c r="AK17" i="35"/>
  <c r="AG17" i="35"/>
  <c r="AP17" i="35" s="1"/>
  <c r="AF17" i="35"/>
  <c r="AD17" i="35"/>
  <c r="AB17" i="35"/>
  <c r="Z17" i="35"/>
  <c r="X17" i="35"/>
  <c r="V17" i="35"/>
  <c r="T17" i="35"/>
  <c r="R17" i="35"/>
  <c r="P17" i="35"/>
  <c r="N17" i="35"/>
  <c r="L17" i="35"/>
  <c r="J17" i="35"/>
  <c r="H17" i="35"/>
  <c r="F17" i="35"/>
  <c r="D17" i="35"/>
  <c r="AZ16" i="35"/>
  <c r="AT16" i="35"/>
  <c r="AN16" i="35"/>
  <c r="AK16" i="35"/>
  <c r="AG16" i="35"/>
  <c r="AP16" i="35" s="1"/>
  <c r="AF16" i="35"/>
  <c r="AD16" i="35"/>
  <c r="AB16" i="35"/>
  <c r="Z16" i="35"/>
  <c r="X16" i="35"/>
  <c r="V16" i="35"/>
  <c r="T16" i="35"/>
  <c r="R16" i="35"/>
  <c r="P16" i="35"/>
  <c r="N16" i="35"/>
  <c r="L16" i="35"/>
  <c r="J16" i="35"/>
  <c r="H16" i="35"/>
  <c r="F16" i="35"/>
  <c r="D16" i="35"/>
  <c r="AZ15" i="35"/>
  <c r="AT15" i="35"/>
  <c r="AN15" i="35"/>
  <c r="AK15" i="35"/>
  <c r="AG15" i="35"/>
  <c r="AP15" i="35" s="1"/>
  <c r="AF15" i="35"/>
  <c r="AD15" i="35"/>
  <c r="AB15" i="35"/>
  <c r="Z15" i="35"/>
  <c r="X15" i="35"/>
  <c r="V15" i="35"/>
  <c r="T15" i="35"/>
  <c r="R15" i="35"/>
  <c r="P15" i="35"/>
  <c r="N15" i="35"/>
  <c r="L15" i="35"/>
  <c r="J15" i="35"/>
  <c r="H15" i="35"/>
  <c r="F15" i="35"/>
  <c r="D15" i="35"/>
  <c r="AZ14" i="35"/>
  <c r="AT14" i="35"/>
  <c r="AN14" i="35"/>
  <c r="AK14" i="35"/>
  <c r="AG14" i="35"/>
  <c r="AP14" i="35" s="1"/>
  <c r="AF14" i="35"/>
  <c r="AD14" i="35"/>
  <c r="AB14" i="35"/>
  <c r="Z14" i="35"/>
  <c r="X14" i="35"/>
  <c r="V14" i="35"/>
  <c r="T14" i="35"/>
  <c r="R14" i="35"/>
  <c r="P14" i="35"/>
  <c r="N14" i="35"/>
  <c r="L14" i="35"/>
  <c r="J14" i="35"/>
  <c r="H14" i="35"/>
  <c r="F14" i="35"/>
  <c r="D14" i="35"/>
  <c r="AZ13" i="35"/>
  <c r="AT13" i="35"/>
  <c r="AN13" i="35"/>
  <c r="AK13" i="35"/>
  <c r="AG13" i="35"/>
  <c r="AP13" i="35" s="1"/>
  <c r="AV13" i="35" s="1"/>
  <c r="BE13" i="35" s="1"/>
  <c r="BF13" i="35" s="1"/>
  <c r="AF13" i="35"/>
  <c r="AD13" i="35"/>
  <c r="AB13" i="35"/>
  <c r="Z13" i="35"/>
  <c r="X13" i="35"/>
  <c r="V13" i="35"/>
  <c r="T13" i="35"/>
  <c r="R13" i="35"/>
  <c r="P13" i="35"/>
  <c r="N13" i="35"/>
  <c r="L13" i="35"/>
  <c r="J13" i="35"/>
  <c r="H13" i="35"/>
  <c r="F13" i="35"/>
  <c r="D13" i="35"/>
  <c r="AZ12" i="35"/>
  <c r="AT12" i="35"/>
  <c r="AN12" i="35"/>
  <c r="AK12" i="35"/>
  <c r="AG12" i="35"/>
  <c r="AP12" i="35" s="1"/>
  <c r="AV12" i="35" s="1"/>
  <c r="BE12" i="35" s="1"/>
  <c r="BF12" i="35" s="1"/>
  <c r="AF12" i="35"/>
  <c r="AD12" i="35"/>
  <c r="AB12" i="35"/>
  <c r="Z12" i="35"/>
  <c r="X12" i="35"/>
  <c r="V12" i="35"/>
  <c r="T12" i="35"/>
  <c r="R12" i="35"/>
  <c r="P12" i="35"/>
  <c r="N12" i="35"/>
  <c r="L12" i="35"/>
  <c r="J12" i="35"/>
  <c r="H12" i="35"/>
  <c r="F12" i="35"/>
  <c r="D12" i="35"/>
  <c r="AZ11" i="35"/>
  <c r="AT11" i="35"/>
  <c r="AN11" i="35"/>
  <c r="AK11" i="35"/>
  <c r="AG11" i="35"/>
  <c r="AF11" i="35"/>
  <c r="AD11" i="35"/>
  <c r="AB11" i="35"/>
  <c r="Z11" i="35"/>
  <c r="X11" i="35"/>
  <c r="V11" i="35"/>
  <c r="T11" i="35"/>
  <c r="R11" i="35"/>
  <c r="P11" i="35"/>
  <c r="N11" i="35"/>
  <c r="L11" i="35"/>
  <c r="J11" i="35"/>
  <c r="H11" i="35"/>
  <c r="F11" i="35"/>
  <c r="D11" i="35"/>
  <c r="AZ10" i="35"/>
  <c r="AT10" i="35"/>
  <c r="AN10" i="35"/>
  <c r="AK10" i="35"/>
  <c r="AG10" i="35"/>
  <c r="AF10" i="35"/>
  <c r="AD10" i="35"/>
  <c r="AB10" i="35"/>
  <c r="Z10" i="35"/>
  <c r="X10" i="35"/>
  <c r="V10" i="35"/>
  <c r="T10" i="35"/>
  <c r="R10" i="35"/>
  <c r="P10" i="35"/>
  <c r="N10" i="35"/>
  <c r="L10" i="35"/>
  <c r="J10" i="35"/>
  <c r="H10" i="35"/>
  <c r="F10" i="35"/>
  <c r="D10" i="35"/>
  <c r="AZ9" i="35"/>
  <c r="AT9" i="35"/>
  <c r="AN9" i="35"/>
  <c r="AK9" i="35"/>
  <c r="AG9" i="35"/>
  <c r="AF9" i="35"/>
  <c r="AD9" i="35"/>
  <c r="AB9" i="35"/>
  <c r="Z9" i="35"/>
  <c r="X9" i="35"/>
  <c r="V9" i="35"/>
  <c r="T9" i="35"/>
  <c r="R9" i="35"/>
  <c r="P9" i="35"/>
  <c r="N9" i="35"/>
  <c r="L9" i="35"/>
  <c r="J9" i="35"/>
  <c r="H9" i="35"/>
  <c r="F9" i="35"/>
  <c r="D9" i="35"/>
  <c r="BF10" i="38" l="1"/>
  <c r="BK10" i="38"/>
  <c r="BL12" i="38" s="1"/>
  <c r="BL9" i="38"/>
  <c r="BF16" i="38"/>
  <c r="BF18" i="38"/>
  <c r="BF20" i="38"/>
  <c r="BF11" i="38"/>
  <c r="BF13" i="38"/>
  <c r="BF17" i="38"/>
  <c r="BF14" i="38"/>
  <c r="BF19" i="38"/>
  <c r="BF15" i="38"/>
  <c r="BF12" i="38"/>
  <c r="AW19" i="37"/>
  <c r="AW11" i="37"/>
  <c r="AW9" i="37"/>
  <c r="BE9" i="37"/>
  <c r="BF19" i="37" s="1"/>
  <c r="AW10" i="37"/>
  <c r="AW14" i="37"/>
  <c r="AW18" i="37"/>
  <c r="AW16" i="37"/>
  <c r="AW12" i="37"/>
  <c r="AW20" i="37"/>
  <c r="AW15" i="37"/>
  <c r="AW13" i="37"/>
  <c r="BF14" i="36"/>
  <c r="BF10" i="36"/>
  <c r="BF18" i="36"/>
  <c r="BF15" i="36"/>
  <c r="BF19" i="36"/>
  <c r="BF20" i="36"/>
  <c r="BF17" i="36"/>
  <c r="BF11" i="36"/>
  <c r="BF13" i="36"/>
  <c r="BF12" i="36"/>
  <c r="BF16" i="36"/>
  <c r="AH10" i="35"/>
  <c r="AP10" i="35"/>
  <c r="AV10" i="35" s="1"/>
  <c r="AH11" i="35"/>
  <c r="AH12" i="35"/>
  <c r="AH18" i="35"/>
  <c r="AH20" i="35"/>
  <c r="AP11" i="35"/>
  <c r="AV11" i="35" s="1"/>
  <c r="AH13" i="35"/>
  <c r="AP18" i="35"/>
  <c r="AV18" i="35" s="1"/>
  <c r="BE18" i="35" s="1"/>
  <c r="BF18" i="35" s="1"/>
  <c r="AV16" i="35"/>
  <c r="BE16" i="35" s="1"/>
  <c r="BF16" i="35" s="1"/>
  <c r="AV14" i="35"/>
  <c r="BE14" i="35" s="1"/>
  <c r="BF14" i="35" s="1"/>
  <c r="AV15" i="35"/>
  <c r="BE15" i="35" s="1"/>
  <c r="BF15" i="35" s="1"/>
  <c r="AV17" i="35"/>
  <c r="BE17" i="35" s="1"/>
  <c r="BF17" i="35" s="1"/>
  <c r="AV19" i="35"/>
  <c r="BE19" i="35" s="1"/>
  <c r="BF19" i="35" s="1"/>
  <c r="AH14" i="35"/>
  <c r="AH15" i="35"/>
  <c r="AH16" i="35"/>
  <c r="AH9" i="35"/>
  <c r="AH17" i="35"/>
  <c r="AH19" i="35"/>
  <c r="AP9" i="35"/>
  <c r="AZ20" i="33"/>
  <c r="AT20" i="33"/>
  <c r="AN20" i="33"/>
  <c r="AK20" i="33"/>
  <c r="AG20" i="33"/>
  <c r="AP20" i="33" s="1"/>
  <c r="AF20" i="33"/>
  <c r="AD20" i="33"/>
  <c r="AB20" i="33"/>
  <c r="Z20" i="33"/>
  <c r="X20" i="33"/>
  <c r="V20" i="33"/>
  <c r="T20" i="33"/>
  <c r="R20" i="33"/>
  <c r="P20" i="33"/>
  <c r="N20" i="33"/>
  <c r="L20" i="33"/>
  <c r="J20" i="33"/>
  <c r="H20" i="33"/>
  <c r="F20" i="33"/>
  <c r="D20" i="33"/>
  <c r="AZ19" i="33"/>
  <c r="AT19" i="33"/>
  <c r="AN19" i="33"/>
  <c r="AK19" i="33"/>
  <c r="AG19" i="33"/>
  <c r="AF19" i="33"/>
  <c r="AD19" i="33"/>
  <c r="AB19" i="33"/>
  <c r="Z19" i="33"/>
  <c r="X19" i="33"/>
  <c r="V19" i="33"/>
  <c r="T19" i="33"/>
  <c r="R19" i="33"/>
  <c r="P19" i="33"/>
  <c r="N19" i="33"/>
  <c r="L19" i="33"/>
  <c r="J19" i="33"/>
  <c r="H19" i="33"/>
  <c r="F19" i="33"/>
  <c r="D19" i="33"/>
  <c r="AZ18" i="33"/>
  <c r="AT18" i="33"/>
  <c r="AN18" i="33"/>
  <c r="AK18" i="33"/>
  <c r="AG18" i="33"/>
  <c r="AP18" i="33" s="1"/>
  <c r="AF18" i="33"/>
  <c r="AD18" i="33"/>
  <c r="AB18" i="33"/>
  <c r="Z18" i="33"/>
  <c r="X18" i="33"/>
  <c r="V18" i="33"/>
  <c r="T18" i="33"/>
  <c r="R18" i="33"/>
  <c r="P18" i="33"/>
  <c r="N18" i="33"/>
  <c r="L18" i="33"/>
  <c r="J18" i="33"/>
  <c r="H18" i="33"/>
  <c r="F18" i="33"/>
  <c r="D18" i="33"/>
  <c r="AZ17" i="33"/>
  <c r="AT17" i="33"/>
  <c r="AN17" i="33"/>
  <c r="AK17" i="33"/>
  <c r="AG17" i="33"/>
  <c r="AP17" i="33" s="1"/>
  <c r="AF17" i="33"/>
  <c r="AD17" i="33"/>
  <c r="AB17" i="33"/>
  <c r="Z17" i="33"/>
  <c r="X17" i="33"/>
  <c r="V17" i="33"/>
  <c r="T17" i="33"/>
  <c r="R17" i="33"/>
  <c r="P17" i="33"/>
  <c r="N17" i="33"/>
  <c r="L17" i="33"/>
  <c r="J17" i="33"/>
  <c r="H17" i="33"/>
  <c r="F17" i="33"/>
  <c r="D17" i="33"/>
  <c r="AZ16" i="33"/>
  <c r="AT16" i="33"/>
  <c r="AN16" i="33"/>
  <c r="AK16" i="33"/>
  <c r="AG16" i="33"/>
  <c r="AP16" i="33" s="1"/>
  <c r="AF16" i="33"/>
  <c r="AD16" i="33"/>
  <c r="AB16" i="33"/>
  <c r="Z16" i="33"/>
  <c r="X16" i="33"/>
  <c r="V16" i="33"/>
  <c r="T16" i="33"/>
  <c r="R16" i="33"/>
  <c r="P16" i="33"/>
  <c r="N16" i="33"/>
  <c r="L16" i="33"/>
  <c r="J16" i="33"/>
  <c r="H16" i="33"/>
  <c r="F16" i="33"/>
  <c r="D16" i="33"/>
  <c r="AZ15" i="33"/>
  <c r="AT15" i="33"/>
  <c r="AN15" i="33"/>
  <c r="AK15" i="33"/>
  <c r="AG15" i="33"/>
  <c r="AP15" i="33" s="1"/>
  <c r="AF15" i="33"/>
  <c r="AD15" i="33"/>
  <c r="AB15" i="33"/>
  <c r="Z15" i="33"/>
  <c r="X15" i="33"/>
  <c r="V15" i="33"/>
  <c r="T15" i="33"/>
  <c r="R15" i="33"/>
  <c r="P15" i="33"/>
  <c r="N15" i="33"/>
  <c r="L15" i="33"/>
  <c r="J15" i="33"/>
  <c r="H15" i="33"/>
  <c r="F15" i="33"/>
  <c r="D15" i="33"/>
  <c r="AZ14" i="33"/>
  <c r="AT14" i="33"/>
  <c r="AN14" i="33"/>
  <c r="AK14" i="33"/>
  <c r="AG14" i="33"/>
  <c r="AP14" i="33" s="1"/>
  <c r="AV14" i="33" s="1"/>
  <c r="AF14" i="33"/>
  <c r="AD14" i="33"/>
  <c r="AB14" i="33"/>
  <c r="Z14" i="33"/>
  <c r="X14" i="33"/>
  <c r="V14" i="33"/>
  <c r="T14" i="33"/>
  <c r="R14" i="33"/>
  <c r="P14" i="33"/>
  <c r="N14" i="33"/>
  <c r="L14" i="33"/>
  <c r="J14" i="33"/>
  <c r="H14" i="33"/>
  <c r="F14" i="33"/>
  <c r="D14" i="33"/>
  <c r="AZ13" i="33"/>
  <c r="AT13" i="33"/>
  <c r="AN13" i="33"/>
  <c r="AK13" i="33"/>
  <c r="AG13" i="33"/>
  <c r="AP13" i="33" s="1"/>
  <c r="AV13" i="33" s="1"/>
  <c r="AF13" i="33"/>
  <c r="AD13" i="33"/>
  <c r="AB13" i="33"/>
  <c r="Z13" i="33"/>
  <c r="X13" i="33"/>
  <c r="V13" i="33"/>
  <c r="T13" i="33"/>
  <c r="R13" i="33"/>
  <c r="P13" i="33"/>
  <c r="N13" i="33"/>
  <c r="L13" i="33"/>
  <c r="J13" i="33"/>
  <c r="H13" i="33"/>
  <c r="F13" i="33"/>
  <c r="D13" i="33"/>
  <c r="AZ12" i="33"/>
  <c r="AT12" i="33"/>
  <c r="AN12" i="33"/>
  <c r="AK12" i="33"/>
  <c r="AG12" i="33"/>
  <c r="AP12" i="33" s="1"/>
  <c r="AF12" i="33"/>
  <c r="AD12" i="33"/>
  <c r="AB12" i="33"/>
  <c r="Z12" i="33"/>
  <c r="X12" i="33"/>
  <c r="V12" i="33"/>
  <c r="T12" i="33"/>
  <c r="R12" i="33"/>
  <c r="P12" i="33"/>
  <c r="N12" i="33"/>
  <c r="L12" i="33"/>
  <c r="J12" i="33"/>
  <c r="H12" i="33"/>
  <c r="F12" i="33"/>
  <c r="D12" i="33"/>
  <c r="AZ11" i="33"/>
  <c r="AT11" i="33"/>
  <c r="AN11" i="33"/>
  <c r="AK11" i="33"/>
  <c r="AG11" i="33"/>
  <c r="AF11" i="33"/>
  <c r="AD11" i="33"/>
  <c r="AB11" i="33"/>
  <c r="Z11" i="33"/>
  <c r="X11" i="33"/>
  <c r="V11" i="33"/>
  <c r="T11" i="33"/>
  <c r="R11" i="33"/>
  <c r="P11" i="33"/>
  <c r="N11" i="33"/>
  <c r="L11" i="33"/>
  <c r="J11" i="33"/>
  <c r="H11" i="33"/>
  <c r="F11" i="33"/>
  <c r="D11" i="33"/>
  <c r="AZ10" i="33"/>
  <c r="AT10" i="33"/>
  <c r="AN10" i="33"/>
  <c r="AK10" i="33"/>
  <c r="AG10" i="33"/>
  <c r="AP10" i="33" s="1"/>
  <c r="AF10" i="33"/>
  <c r="AD10" i="33"/>
  <c r="AB10" i="33"/>
  <c r="Z10" i="33"/>
  <c r="X10" i="33"/>
  <c r="V10" i="33"/>
  <c r="T10" i="33"/>
  <c r="R10" i="33"/>
  <c r="P10" i="33"/>
  <c r="N10" i="33"/>
  <c r="L10" i="33"/>
  <c r="J10" i="33"/>
  <c r="H10" i="33"/>
  <c r="F10" i="33"/>
  <c r="D10" i="33"/>
  <c r="AZ9" i="33"/>
  <c r="AT9" i="33"/>
  <c r="AN9" i="33"/>
  <c r="AK9" i="33"/>
  <c r="AG9" i="33"/>
  <c r="AF9" i="33"/>
  <c r="AD9" i="33"/>
  <c r="AB9" i="33"/>
  <c r="Z9" i="33"/>
  <c r="X9" i="33"/>
  <c r="V9" i="33"/>
  <c r="T9" i="33"/>
  <c r="R9" i="33"/>
  <c r="P9" i="33"/>
  <c r="N9" i="33"/>
  <c r="L9" i="33"/>
  <c r="J9" i="33"/>
  <c r="H9" i="33"/>
  <c r="F9" i="33"/>
  <c r="D9" i="33"/>
  <c r="BL18" i="38" l="1"/>
  <c r="BL16" i="38"/>
  <c r="BL14" i="38"/>
  <c r="BL15" i="38"/>
  <c r="BL10" i="38"/>
  <c r="BL17" i="38"/>
  <c r="BL13" i="38"/>
  <c r="BL11" i="38"/>
  <c r="BF13" i="37"/>
  <c r="BF17" i="37"/>
  <c r="BF11" i="37"/>
  <c r="BF9" i="37"/>
  <c r="BF18" i="37"/>
  <c r="BF20" i="37"/>
  <c r="BF12" i="37"/>
  <c r="BF14" i="37"/>
  <c r="BF16" i="37"/>
  <c r="BF10" i="37"/>
  <c r="BF15" i="37"/>
  <c r="AQ14" i="35"/>
  <c r="AQ20" i="35"/>
  <c r="AQ19" i="35"/>
  <c r="AQ12" i="35"/>
  <c r="AV9" i="35"/>
  <c r="AW15" i="35" s="1"/>
  <c r="AQ9" i="35"/>
  <c r="AQ11" i="35"/>
  <c r="AQ18" i="35"/>
  <c r="AQ17" i="35"/>
  <c r="AQ16" i="35"/>
  <c r="AQ13" i="35"/>
  <c r="AQ10" i="35"/>
  <c r="AQ15" i="35"/>
  <c r="AH20" i="33"/>
  <c r="AH11" i="33"/>
  <c r="AH13" i="33"/>
  <c r="AH15" i="33"/>
  <c r="AH19" i="33"/>
  <c r="AV16" i="33"/>
  <c r="AV18" i="33"/>
  <c r="AV20" i="33"/>
  <c r="AV10" i="33"/>
  <c r="AV17" i="33"/>
  <c r="AV12" i="33"/>
  <c r="AH12" i="33"/>
  <c r="AV15" i="33"/>
  <c r="AH10" i="33"/>
  <c r="AP9" i="33"/>
  <c r="AQ10" i="33" s="1"/>
  <c r="AP11" i="33"/>
  <c r="AH14" i="33"/>
  <c r="AP19" i="33"/>
  <c r="AH16" i="33"/>
  <c r="AH9" i="33"/>
  <c r="AH17" i="33"/>
  <c r="AH18" i="33"/>
  <c r="AZ20" i="32"/>
  <c r="AT20" i="32"/>
  <c r="AN20" i="32"/>
  <c r="AK20" i="32"/>
  <c r="AG20" i="32"/>
  <c r="AP20" i="32" s="1"/>
  <c r="AV20" i="32" s="1"/>
  <c r="AF20" i="32"/>
  <c r="AD20" i="32"/>
  <c r="AB20" i="32"/>
  <c r="Z20" i="32"/>
  <c r="X20" i="32"/>
  <c r="V20" i="32"/>
  <c r="T20" i="32"/>
  <c r="R20" i="32"/>
  <c r="P20" i="32"/>
  <c r="N20" i="32"/>
  <c r="L20" i="32"/>
  <c r="J20" i="32"/>
  <c r="H20" i="32"/>
  <c r="F20" i="32"/>
  <c r="D20" i="32"/>
  <c r="AZ19" i="32"/>
  <c r="AT19" i="32"/>
  <c r="AN19" i="32"/>
  <c r="AK19" i="32"/>
  <c r="AG19" i="32"/>
  <c r="AP19" i="32" s="1"/>
  <c r="AV19" i="32" s="1"/>
  <c r="AF19" i="32"/>
  <c r="AD19" i="32"/>
  <c r="AB19" i="32"/>
  <c r="Z19" i="32"/>
  <c r="X19" i="32"/>
  <c r="V19" i="32"/>
  <c r="T19" i="32"/>
  <c r="R19" i="32"/>
  <c r="P19" i="32"/>
  <c r="N19" i="32"/>
  <c r="L19" i="32"/>
  <c r="J19" i="32"/>
  <c r="H19" i="32"/>
  <c r="F19" i="32"/>
  <c r="D19" i="32"/>
  <c r="AZ18" i="32"/>
  <c r="AT18" i="32"/>
  <c r="AN18" i="32"/>
  <c r="AK18" i="32"/>
  <c r="AG18" i="32"/>
  <c r="AP18" i="32" s="1"/>
  <c r="AF18" i="32"/>
  <c r="AD18" i="32"/>
  <c r="AB18" i="32"/>
  <c r="Z18" i="32"/>
  <c r="X18" i="32"/>
  <c r="V18" i="32"/>
  <c r="T18" i="32"/>
  <c r="R18" i="32"/>
  <c r="P18" i="32"/>
  <c r="N18" i="32"/>
  <c r="L18" i="32"/>
  <c r="J18" i="32"/>
  <c r="H18" i="32"/>
  <c r="F18" i="32"/>
  <c r="D18" i="32"/>
  <c r="AZ17" i="32"/>
  <c r="AT17" i="32"/>
  <c r="AN17" i="32"/>
  <c r="AK17" i="32"/>
  <c r="AG17" i="32"/>
  <c r="AP17" i="32" s="1"/>
  <c r="AF17" i="32"/>
  <c r="AD17" i="32"/>
  <c r="AB17" i="32"/>
  <c r="Z17" i="32"/>
  <c r="X17" i="32"/>
  <c r="V17" i="32"/>
  <c r="T17" i="32"/>
  <c r="R17" i="32"/>
  <c r="P17" i="32"/>
  <c r="N17" i="32"/>
  <c r="L17" i="32"/>
  <c r="J17" i="32"/>
  <c r="H17" i="32"/>
  <c r="F17" i="32"/>
  <c r="D17" i="32"/>
  <c r="AZ16" i="32"/>
  <c r="AT16" i="32"/>
  <c r="AN16" i="32"/>
  <c r="AK16" i="32"/>
  <c r="AG16" i="32"/>
  <c r="AP16" i="32" s="1"/>
  <c r="AF16" i="32"/>
  <c r="AD16" i="32"/>
  <c r="AB16" i="32"/>
  <c r="Z16" i="32"/>
  <c r="X16" i="32"/>
  <c r="V16" i="32"/>
  <c r="T16" i="32"/>
  <c r="R16" i="32"/>
  <c r="P16" i="32"/>
  <c r="N16" i="32"/>
  <c r="L16" i="32"/>
  <c r="J16" i="32"/>
  <c r="H16" i="32"/>
  <c r="F16" i="32"/>
  <c r="D16" i="32"/>
  <c r="AZ15" i="32"/>
  <c r="AT15" i="32"/>
  <c r="AN15" i="32"/>
  <c r="AK15" i="32"/>
  <c r="AG15" i="32"/>
  <c r="AF15" i="32"/>
  <c r="AD15" i="32"/>
  <c r="AB15" i="32"/>
  <c r="Z15" i="32"/>
  <c r="X15" i="32"/>
  <c r="V15" i="32"/>
  <c r="T15" i="32"/>
  <c r="R15" i="32"/>
  <c r="P15" i="32"/>
  <c r="N15" i="32"/>
  <c r="L15" i="32"/>
  <c r="J15" i="32"/>
  <c r="H15" i="32"/>
  <c r="F15" i="32"/>
  <c r="D15" i="32"/>
  <c r="AZ14" i="32"/>
  <c r="AT14" i="32"/>
  <c r="AN14" i="32"/>
  <c r="AK14" i="32"/>
  <c r="AG14" i="32"/>
  <c r="AP14" i="32" s="1"/>
  <c r="AF14" i="32"/>
  <c r="AD14" i="32"/>
  <c r="AB14" i="32"/>
  <c r="Z14" i="32"/>
  <c r="X14" i="32"/>
  <c r="V14" i="32"/>
  <c r="T14" i="32"/>
  <c r="R14" i="32"/>
  <c r="P14" i="32"/>
  <c r="N14" i="32"/>
  <c r="L14" i="32"/>
  <c r="J14" i="32"/>
  <c r="H14" i="32"/>
  <c r="F14" i="32"/>
  <c r="D14" i="32"/>
  <c r="AZ13" i="32"/>
  <c r="AT13" i="32"/>
  <c r="AN13" i="32"/>
  <c r="AK13" i="32"/>
  <c r="AG13" i="32"/>
  <c r="AP13" i="32" s="1"/>
  <c r="AF13" i="32"/>
  <c r="AD13" i="32"/>
  <c r="AB13" i="32"/>
  <c r="Z13" i="32"/>
  <c r="X13" i="32"/>
  <c r="V13" i="32"/>
  <c r="T13" i="32"/>
  <c r="R13" i="32"/>
  <c r="P13" i="32"/>
  <c r="N13" i="32"/>
  <c r="L13" i="32"/>
  <c r="J13" i="32"/>
  <c r="H13" i="32"/>
  <c r="F13" i="32"/>
  <c r="D13" i="32"/>
  <c r="AZ12" i="32"/>
  <c r="AT12" i="32"/>
  <c r="AN12" i="32"/>
  <c r="AK12" i="32"/>
  <c r="AG12" i="32"/>
  <c r="AP12" i="32" s="1"/>
  <c r="AV12" i="32" s="1"/>
  <c r="AF12" i="32"/>
  <c r="AD12" i="32"/>
  <c r="AB12" i="32"/>
  <c r="Z12" i="32"/>
  <c r="X12" i="32"/>
  <c r="V12" i="32"/>
  <c r="T12" i="32"/>
  <c r="R12" i="32"/>
  <c r="P12" i="32"/>
  <c r="N12" i="32"/>
  <c r="L12" i="32"/>
  <c r="J12" i="32"/>
  <c r="H12" i="32"/>
  <c r="F12" i="32"/>
  <c r="D12" i="32"/>
  <c r="AZ11" i="32"/>
  <c r="AT11" i="32"/>
  <c r="AN11" i="32"/>
  <c r="AK11" i="32"/>
  <c r="AG11" i="32"/>
  <c r="AF11" i="32"/>
  <c r="AD11" i="32"/>
  <c r="AB11" i="32"/>
  <c r="Z11" i="32"/>
  <c r="X11" i="32"/>
  <c r="V11" i="32"/>
  <c r="T11" i="32"/>
  <c r="R11" i="32"/>
  <c r="P11" i="32"/>
  <c r="N11" i="32"/>
  <c r="L11" i="32"/>
  <c r="J11" i="32"/>
  <c r="H11" i="32"/>
  <c r="F11" i="32"/>
  <c r="D11" i="32"/>
  <c r="AZ10" i="32"/>
  <c r="AT10" i="32"/>
  <c r="AN10" i="32"/>
  <c r="AK10" i="32"/>
  <c r="AG10" i="32"/>
  <c r="AP10" i="32" s="1"/>
  <c r="AV10" i="32" s="1"/>
  <c r="AF10" i="32"/>
  <c r="AD10" i="32"/>
  <c r="AB10" i="32"/>
  <c r="Z10" i="32"/>
  <c r="X10" i="32"/>
  <c r="V10" i="32"/>
  <c r="T10" i="32"/>
  <c r="R10" i="32"/>
  <c r="P10" i="32"/>
  <c r="N10" i="32"/>
  <c r="L10" i="32"/>
  <c r="J10" i="32"/>
  <c r="H10" i="32"/>
  <c r="F10" i="32"/>
  <c r="D10" i="32"/>
  <c r="AZ9" i="32"/>
  <c r="AT9" i="32"/>
  <c r="AN9" i="32"/>
  <c r="AK9" i="32"/>
  <c r="AG9" i="32"/>
  <c r="AF9" i="32"/>
  <c r="AD9" i="32"/>
  <c r="AB9" i="32"/>
  <c r="Z9" i="32"/>
  <c r="X9" i="32"/>
  <c r="V9" i="32"/>
  <c r="T9" i="32"/>
  <c r="R9" i="32"/>
  <c r="P9" i="32"/>
  <c r="N9" i="32"/>
  <c r="L9" i="32"/>
  <c r="J9" i="32"/>
  <c r="H9" i="32"/>
  <c r="F9" i="32"/>
  <c r="D9" i="32"/>
  <c r="AW17" i="35" l="1"/>
  <c r="AW19" i="35"/>
  <c r="AW16" i="35"/>
  <c r="AW9" i="35"/>
  <c r="AW12" i="35"/>
  <c r="AW18" i="35"/>
  <c r="AW11" i="35"/>
  <c r="AW20" i="35"/>
  <c r="AW10" i="35"/>
  <c r="AW13" i="35"/>
  <c r="AW14" i="35"/>
  <c r="AQ13" i="33"/>
  <c r="AQ12" i="33"/>
  <c r="AQ15" i="33"/>
  <c r="AQ16" i="33"/>
  <c r="AV19" i="33"/>
  <c r="AQ19" i="33"/>
  <c r="AQ20" i="33"/>
  <c r="AV11" i="33"/>
  <c r="AQ11" i="33"/>
  <c r="AQ17" i="33"/>
  <c r="AQ18" i="33"/>
  <c r="AQ14" i="33"/>
  <c r="AV9" i="33"/>
  <c r="AQ9" i="33"/>
  <c r="AH11" i="32"/>
  <c r="AH20" i="32"/>
  <c r="AP11" i="32"/>
  <c r="AV11" i="32" s="1"/>
  <c r="AH15" i="32"/>
  <c r="AH14" i="32"/>
  <c r="AH19" i="32"/>
  <c r="AH18" i="32"/>
  <c r="AH10" i="32"/>
  <c r="AH13" i="32"/>
  <c r="AH12" i="32"/>
  <c r="AV18" i="32"/>
  <c r="AV17" i="32"/>
  <c r="AV14" i="32"/>
  <c r="AV16" i="32"/>
  <c r="AP15" i="32"/>
  <c r="AV13" i="32"/>
  <c r="AP9" i="32"/>
  <c r="AH16" i="32"/>
  <c r="AH9" i="32"/>
  <c r="AH17" i="32"/>
  <c r="AZ20" i="31"/>
  <c r="AT20" i="31"/>
  <c r="AN20" i="31"/>
  <c r="AK20" i="31"/>
  <c r="AG20" i="31"/>
  <c r="AP20" i="31" s="1"/>
  <c r="AF20" i="31"/>
  <c r="AD20" i="31"/>
  <c r="AB20" i="31"/>
  <c r="Z20" i="31"/>
  <c r="X20" i="31"/>
  <c r="V20" i="31"/>
  <c r="T20" i="31"/>
  <c r="R20" i="31"/>
  <c r="P20" i="31"/>
  <c r="N20" i="31"/>
  <c r="L20" i="31"/>
  <c r="J20" i="31"/>
  <c r="H20" i="31"/>
  <c r="F20" i="31"/>
  <c r="D20" i="31"/>
  <c r="AZ19" i="31"/>
  <c r="AT19" i="31"/>
  <c r="AN19" i="31"/>
  <c r="AK19" i="31"/>
  <c r="AG19" i="31"/>
  <c r="AP19" i="31" s="1"/>
  <c r="AV19" i="31" s="1"/>
  <c r="AF19" i="31"/>
  <c r="AD19" i="31"/>
  <c r="AB19" i="31"/>
  <c r="Z19" i="31"/>
  <c r="X19" i="31"/>
  <c r="V19" i="31"/>
  <c r="T19" i="31"/>
  <c r="R19" i="31"/>
  <c r="P19" i="31"/>
  <c r="N19" i="31"/>
  <c r="L19" i="31"/>
  <c r="J19" i="31"/>
  <c r="H19" i="31"/>
  <c r="F19" i="31"/>
  <c r="D19" i="31"/>
  <c r="AZ18" i="31"/>
  <c r="AT18" i="31"/>
  <c r="AN18" i="31"/>
  <c r="AK18" i="31"/>
  <c r="AG18" i="31"/>
  <c r="AP18" i="31" s="1"/>
  <c r="AV18" i="31" s="1"/>
  <c r="AF18" i="31"/>
  <c r="AD18" i="31"/>
  <c r="AB18" i="31"/>
  <c r="Z18" i="31"/>
  <c r="X18" i="31"/>
  <c r="V18" i="31"/>
  <c r="T18" i="31"/>
  <c r="R18" i="31"/>
  <c r="P18" i="31"/>
  <c r="N18" i="31"/>
  <c r="L18" i="31"/>
  <c r="J18" i="31"/>
  <c r="H18" i="31"/>
  <c r="F18" i="31"/>
  <c r="D18" i="31"/>
  <c r="AZ17" i="31"/>
  <c r="AT17" i="31"/>
  <c r="AN17" i="31"/>
  <c r="AK17" i="31"/>
  <c r="AG17" i="31"/>
  <c r="AP17" i="31" s="1"/>
  <c r="AF17" i="31"/>
  <c r="AD17" i="31"/>
  <c r="AB17" i="31"/>
  <c r="Z17" i="31"/>
  <c r="X17" i="31"/>
  <c r="V17" i="31"/>
  <c r="T17" i="31"/>
  <c r="R17" i="31"/>
  <c r="P17" i="31"/>
  <c r="N17" i="31"/>
  <c r="L17" i="31"/>
  <c r="J17" i="31"/>
  <c r="H17" i="31"/>
  <c r="F17" i="31"/>
  <c r="D17" i="31"/>
  <c r="AZ16" i="31"/>
  <c r="AT16" i="31"/>
  <c r="AN16" i="31"/>
  <c r="AK16" i="31"/>
  <c r="AG16" i="31"/>
  <c r="AP16" i="31" s="1"/>
  <c r="AF16" i="31"/>
  <c r="AD16" i="31"/>
  <c r="AB16" i="31"/>
  <c r="Z16" i="31"/>
  <c r="X16" i="31"/>
  <c r="V16" i="31"/>
  <c r="T16" i="31"/>
  <c r="R16" i="31"/>
  <c r="P16" i="31"/>
  <c r="N16" i="31"/>
  <c r="L16" i="31"/>
  <c r="J16" i="31"/>
  <c r="H16" i="31"/>
  <c r="F16" i="31"/>
  <c r="D16" i="31"/>
  <c r="AZ15" i="31"/>
  <c r="AT15" i="31"/>
  <c r="AN15" i="31"/>
  <c r="AK15" i="31"/>
  <c r="AG15" i="31"/>
  <c r="AP15" i="31" s="1"/>
  <c r="AF15" i="31"/>
  <c r="AD15" i="31"/>
  <c r="AB15" i="31"/>
  <c r="Z15" i="31"/>
  <c r="X15" i="31"/>
  <c r="V15" i="31"/>
  <c r="T15" i="31"/>
  <c r="R15" i="31"/>
  <c r="P15" i="31"/>
  <c r="N15" i="31"/>
  <c r="L15" i="31"/>
  <c r="J15" i="31"/>
  <c r="H15" i="31"/>
  <c r="F15" i="31"/>
  <c r="D15" i="31"/>
  <c r="AZ14" i="31"/>
  <c r="AT14" i="31"/>
  <c r="AN14" i="31"/>
  <c r="AK14" i="31"/>
  <c r="AG14" i="31"/>
  <c r="AP14" i="31" s="1"/>
  <c r="AF14" i="31"/>
  <c r="AD14" i="31"/>
  <c r="AB14" i="31"/>
  <c r="Z14" i="31"/>
  <c r="X14" i="31"/>
  <c r="V14" i="31"/>
  <c r="T14" i="31"/>
  <c r="R14" i="31"/>
  <c r="P14" i="31"/>
  <c r="N14" i="31"/>
  <c r="L14" i="31"/>
  <c r="J14" i="31"/>
  <c r="H14" i="31"/>
  <c r="F14" i="31"/>
  <c r="D14" i="31"/>
  <c r="AZ13" i="31"/>
  <c r="AT13" i="31"/>
  <c r="AN13" i="31"/>
  <c r="AK13" i="31"/>
  <c r="AG13" i="31"/>
  <c r="AP13" i="31" s="1"/>
  <c r="AF13" i="31"/>
  <c r="AD13" i="31"/>
  <c r="AB13" i="31"/>
  <c r="Z13" i="31"/>
  <c r="X13" i="31"/>
  <c r="V13" i="31"/>
  <c r="T13" i="31"/>
  <c r="R13" i="31"/>
  <c r="P13" i="31"/>
  <c r="N13" i="31"/>
  <c r="L13" i="31"/>
  <c r="J13" i="31"/>
  <c r="H13" i="31"/>
  <c r="F13" i="31"/>
  <c r="D13" i="31"/>
  <c r="AZ12" i="31"/>
  <c r="AT12" i="31"/>
  <c r="AN12" i="31"/>
  <c r="AK12" i="31"/>
  <c r="AG12" i="31"/>
  <c r="AP12" i="31" s="1"/>
  <c r="AV12" i="31" s="1"/>
  <c r="AF12" i="31"/>
  <c r="AD12" i="31"/>
  <c r="AB12" i="31"/>
  <c r="Z12" i="31"/>
  <c r="X12" i="31"/>
  <c r="V12" i="31"/>
  <c r="T12" i="31"/>
  <c r="R12" i="31"/>
  <c r="P12" i="31"/>
  <c r="N12" i="31"/>
  <c r="L12" i="31"/>
  <c r="J12" i="31"/>
  <c r="H12" i="31"/>
  <c r="F12" i="31"/>
  <c r="D12" i="31"/>
  <c r="AZ11" i="31"/>
  <c r="AT11" i="31"/>
  <c r="AN11" i="31"/>
  <c r="AK11" i="31"/>
  <c r="AG11" i="31"/>
  <c r="AP11" i="31" s="1"/>
  <c r="AV11" i="31" s="1"/>
  <c r="AF11" i="31"/>
  <c r="AD11" i="31"/>
  <c r="AB11" i="31"/>
  <c r="Z11" i="31"/>
  <c r="X11" i="31"/>
  <c r="V11" i="31"/>
  <c r="T11" i="31"/>
  <c r="R11" i="31"/>
  <c r="P11" i="31"/>
  <c r="N11" i="31"/>
  <c r="L11" i="31"/>
  <c r="J11" i="31"/>
  <c r="H11" i="31"/>
  <c r="F11" i="31"/>
  <c r="D11" i="31"/>
  <c r="AZ10" i="31"/>
  <c r="AT10" i="31"/>
  <c r="AN10" i="31"/>
  <c r="AK10" i="31"/>
  <c r="AG10" i="31"/>
  <c r="AF10" i="31"/>
  <c r="AD10" i="31"/>
  <c r="AB10" i="31"/>
  <c r="Z10" i="31"/>
  <c r="X10" i="31"/>
  <c r="V10" i="31"/>
  <c r="T10" i="31"/>
  <c r="R10" i="31"/>
  <c r="P10" i="31"/>
  <c r="N10" i="31"/>
  <c r="L10" i="31"/>
  <c r="J10" i="31"/>
  <c r="H10" i="31"/>
  <c r="F10" i="31"/>
  <c r="D10" i="31"/>
  <c r="AZ9" i="31"/>
  <c r="AT9" i="31"/>
  <c r="AN9" i="31"/>
  <c r="AK9" i="31"/>
  <c r="AG9" i="31"/>
  <c r="AF9" i="31"/>
  <c r="AD9" i="31"/>
  <c r="AB9" i="31"/>
  <c r="Z9" i="31"/>
  <c r="X9" i="31"/>
  <c r="V9" i="31"/>
  <c r="T9" i="31"/>
  <c r="R9" i="31"/>
  <c r="P9" i="31"/>
  <c r="N9" i="31"/>
  <c r="L9" i="31"/>
  <c r="J9" i="31"/>
  <c r="H9" i="31"/>
  <c r="F9" i="31"/>
  <c r="D9" i="31"/>
  <c r="H18" i="29"/>
  <c r="H19" i="29"/>
  <c r="H20" i="29"/>
  <c r="AW20" i="33" l="1"/>
  <c r="AW17" i="33"/>
  <c r="AW9" i="33"/>
  <c r="AW14" i="33"/>
  <c r="AW13" i="33"/>
  <c r="AW19" i="33"/>
  <c r="AW12" i="33"/>
  <c r="AW10" i="33"/>
  <c r="AW15" i="33"/>
  <c r="AW18" i="33"/>
  <c r="AW11" i="33"/>
  <c r="AW16" i="33"/>
  <c r="AQ14" i="32"/>
  <c r="AV15" i="32"/>
  <c r="AQ15" i="32"/>
  <c r="AQ20" i="32"/>
  <c r="AQ18" i="32"/>
  <c r="AQ12" i="32"/>
  <c r="AQ16" i="32"/>
  <c r="AQ17" i="32"/>
  <c r="AQ13" i="32"/>
  <c r="AQ19" i="32"/>
  <c r="AQ10" i="32"/>
  <c r="AV9" i="32"/>
  <c r="AW13" i="32" s="1"/>
  <c r="AQ9" i="32"/>
  <c r="AQ11" i="32"/>
  <c r="AH10" i="31"/>
  <c r="AP10" i="31"/>
  <c r="AH11" i="31"/>
  <c r="AH18" i="31"/>
  <c r="AH19" i="31"/>
  <c r="AH13" i="31"/>
  <c r="AH20" i="31"/>
  <c r="AV14" i="31"/>
  <c r="AV16" i="31"/>
  <c r="AV15" i="31"/>
  <c r="AV17" i="31"/>
  <c r="AH14" i="31"/>
  <c r="AH15" i="31"/>
  <c r="AH16" i="31"/>
  <c r="AH9" i="31"/>
  <c r="AV20" i="31"/>
  <c r="AV13" i="31"/>
  <c r="AH17" i="31"/>
  <c r="AP9" i="31"/>
  <c r="AH12" i="31"/>
  <c r="AZ20" i="29"/>
  <c r="AT20" i="29"/>
  <c r="AN20" i="29"/>
  <c r="AK20" i="29"/>
  <c r="AG20" i="29"/>
  <c r="AF20" i="29"/>
  <c r="AD20" i="29"/>
  <c r="AB20" i="29"/>
  <c r="Z20" i="29"/>
  <c r="X20" i="29"/>
  <c r="V20" i="29"/>
  <c r="T20" i="29"/>
  <c r="R20" i="29"/>
  <c r="P20" i="29"/>
  <c r="N20" i="29"/>
  <c r="L20" i="29"/>
  <c r="J20" i="29"/>
  <c r="F20" i="29"/>
  <c r="D20" i="29"/>
  <c r="AZ19" i="29"/>
  <c r="AT19" i="29"/>
  <c r="AN19" i="29"/>
  <c r="AK19" i="29"/>
  <c r="AG19" i="29"/>
  <c r="AP19" i="29" s="1"/>
  <c r="AF19" i="29"/>
  <c r="AD19" i="29"/>
  <c r="AB19" i="29"/>
  <c r="Z19" i="29"/>
  <c r="X19" i="29"/>
  <c r="V19" i="29"/>
  <c r="T19" i="29"/>
  <c r="R19" i="29"/>
  <c r="P19" i="29"/>
  <c r="N19" i="29"/>
  <c r="L19" i="29"/>
  <c r="J19" i="29"/>
  <c r="F19" i="29"/>
  <c r="D19" i="29"/>
  <c r="AZ18" i="29"/>
  <c r="AT18" i="29"/>
  <c r="AN18" i="29"/>
  <c r="AK18" i="29"/>
  <c r="AG18" i="29"/>
  <c r="AF18" i="29"/>
  <c r="AD18" i="29"/>
  <c r="AB18" i="29"/>
  <c r="Z18" i="29"/>
  <c r="X18" i="29"/>
  <c r="V18" i="29"/>
  <c r="T18" i="29"/>
  <c r="R18" i="29"/>
  <c r="P18" i="29"/>
  <c r="N18" i="29"/>
  <c r="L18" i="29"/>
  <c r="J18" i="29"/>
  <c r="F18" i="29"/>
  <c r="D18" i="29"/>
  <c r="AZ17" i="29"/>
  <c r="AT17" i="29"/>
  <c r="AN17" i="29"/>
  <c r="AK17" i="29"/>
  <c r="AG17" i="29"/>
  <c r="AP17" i="29" s="1"/>
  <c r="AF17" i="29"/>
  <c r="AD17" i="29"/>
  <c r="AB17" i="29"/>
  <c r="Z17" i="29"/>
  <c r="X17" i="29"/>
  <c r="V17" i="29"/>
  <c r="T17" i="29"/>
  <c r="R17" i="29"/>
  <c r="P17" i="29"/>
  <c r="N17" i="29"/>
  <c r="L17" i="29"/>
  <c r="J17" i="29"/>
  <c r="H17" i="29"/>
  <c r="F17" i="29"/>
  <c r="D17" i="29"/>
  <c r="AZ16" i="29"/>
  <c r="AT16" i="29"/>
  <c r="AN16" i="29"/>
  <c r="AK16" i="29"/>
  <c r="AG16" i="29"/>
  <c r="AF16" i="29"/>
  <c r="AD16" i="29"/>
  <c r="AB16" i="29"/>
  <c r="Z16" i="29"/>
  <c r="X16" i="29"/>
  <c r="V16" i="29"/>
  <c r="T16" i="29"/>
  <c r="R16" i="29"/>
  <c r="P16" i="29"/>
  <c r="N16" i="29"/>
  <c r="L16" i="29"/>
  <c r="J16" i="29"/>
  <c r="H16" i="29"/>
  <c r="F16" i="29"/>
  <c r="D16" i="29"/>
  <c r="AZ15" i="29"/>
  <c r="AT15" i="29"/>
  <c r="AN15" i="29"/>
  <c r="AK15" i="29"/>
  <c r="AG15" i="29"/>
  <c r="AP15" i="29" s="1"/>
  <c r="AF15" i="29"/>
  <c r="AD15" i="29"/>
  <c r="AB15" i="29"/>
  <c r="Z15" i="29"/>
  <c r="X15" i="29"/>
  <c r="V15" i="29"/>
  <c r="T15" i="29"/>
  <c r="R15" i="29"/>
  <c r="P15" i="29"/>
  <c r="N15" i="29"/>
  <c r="L15" i="29"/>
  <c r="J15" i="29"/>
  <c r="H15" i="29"/>
  <c r="F15" i="29"/>
  <c r="D15" i="29"/>
  <c r="AZ14" i="29"/>
  <c r="AT14" i="29"/>
  <c r="AN14" i="29"/>
  <c r="AK14" i="29"/>
  <c r="AG14" i="29"/>
  <c r="AF14" i="29"/>
  <c r="AD14" i="29"/>
  <c r="AB14" i="29"/>
  <c r="Z14" i="29"/>
  <c r="X14" i="29"/>
  <c r="V14" i="29"/>
  <c r="T14" i="29"/>
  <c r="R14" i="29"/>
  <c r="P14" i="29"/>
  <c r="N14" i="29"/>
  <c r="L14" i="29"/>
  <c r="J14" i="29"/>
  <c r="H14" i="29"/>
  <c r="F14" i="29"/>
  <c r="D14" i="29"/>
  <c r="AZ13" i="29"/>
  <c r="AT13" i="29"/>
  <c r="AN13" i="29"/>
  <c r="AK13" i="29"/>
  <c r="AG13" i="29"/>
  <c r="AP13" i="29" s="1"/>
  <c r="AF13" i="29"/>
  <c r="AD13" i="29"/>
  <c r="AB13" i="29"/>
  <c r="Z13" i="29"/>
  <c r="X13" i="29"/>
  <c r="V13" i="29"/>
  <c r="T13" i="29"/>
  <c r="R13" i="29"/>
  <c r="P13" i="29"/>
  <c r="N13" i="29"/>
  <c r="L13" i="29"/>
  <c r="J13" i="29"/>
  <c r="H13" i="29"/>
  <c r="F13" i="29"/>
  <c r="D13" i="29"/>
  <c r="AZ12" i="29"/>
  <c r="AT12" i="29"/>
  <c r="AN12" i="29"/>
  <c r="AK12" i="29"/>
  <c r="AG12" i="29"/>
  <c r="AF12" i="29"/>
  <c r="AD12" i="29"/>
  <c r="AB12" i="29"/>
  <c r="Z12" i="29"/>
  <c r="X12" i="29"/>
  <c r="V12" i="29"/>
  <c r="T12" i="29"/>
  <c r="R12" i="29"/>
  <c r="P12" i="29"/>
  <c r="N12" i="29"/>
  <c r="L12" i="29"/>
  <c r="J12" i="29"/>
  <c r="H12" i="29"/>
  <c r="F12" i="29"/>
  <c r="D12" i="29"/>
  <c r="AZ11" i="29"/>
  <c r="AT11" i="29"/>
  <c r="AN11" i="29"/>
  <c r="AK11" i="29"/>
  <c r="AG11" i="29"/>
  <c r="AP11" i="29" s="1"/>
  <c r="AV11" i="29" s="1"/>
  <c r="AF11" i="29"/>
  <c r="AD11" i="29"/>
  <c r="AB11" i="29"/>
  <c r="Z11" i="29"/>
  <c r="X11" i="29"/>
  <c r="V11" i="29"/>
  <c r="T11" i="29"/>
  <c r="R11" i="29"/>
  <c r="P11" i="29"/>
  <c r="N11" i="29"/>
  <c r="L11" i="29"/>
  <c r="J11" i="29"/>
  <c r="H11" i="29"/>
  <c r="F11" i="29"/>
  <c r="D11" i="29"/>
  <c r="AZ10" i="29"/>
  <c r="AT10" i="29"/>
  <c r="AN10" i="29"/>
  <c r="AK10" i="29"/>
  <c r="AG10" i="29"/>
  <c r="AP10" i="29" s="1"/>
  <c r="AF10" i="29"/>
  <c r="AD10" i="29"/>
  <c r="AB10" i="29"/>
  <c r="Z10" i="29"/>
  <c r="X10" i="29"/>
  <c r="V10" i="29"/>
  <c r="T10" i="29"/>
  <c r="R10" i="29"/>
  <c r="P10" i="29"/>
  <c r="N10" i="29"/>
  <c r="L10" i="29"/>
  <c r="J10" i="29"/>
  <c r="H10" i="29"/>
  <c r="F10" i="29"/>
  <c r="D10" i="29"/>
  <c r="AZ9" i="29"/>
  <c r="AT9" i="29"/>
  <c r="AN9" i="29"/>
  <c r="AK9" i="29"/>
  <c r="AG9" i="29"/>
  <c r="AH9" i="29" s="1"/>
  <c r="AF9" i="29"/>
  <c r="AD9" i="29"/>
  <c r="AB9" i="29"/>
  <c r="Z9" i="29"/>
  <c r="X9" i="29"/>
  <c r="V9" i="29"/>
  <c r="T9" i="29"/>
  <c r="R9" i="29"/>
  <c r="P9" i="29"/>
  <c r="N9" i="29"/>
  <c r="L9" i="29"/>
  <c r="J9" i="29"/>
  <c r="H9" i="29"/>
  <c r="F9" i="29"/>
  <c r="D9" i="29"/>
  <c r="AW14" i="32" l="1"/>
  <c r="AW16" i="32"/>
  <c r="AW15" i="32"/>
  <c r="AW17" i="32"/>
  <c r="AW18" i="32"/>
  <c r="AW9" i="32"/>
  <c r="AW11" i="32"/>
  <c r="AW10" i="32"/>
  <c r="AW12" i="32"/>
  <c r="AW19" i="32"/>
  <c r="AW20" i="32"/>
  <c r="AQ19" i="31"/>
  <c r="AV10" i="31"/>
  <c r="AQ13" i="31"/>
  <c r="AQ10" i="31"/>
  <c r="AQ20" i="31"/>
  <c r="AQ12" i="31"/>
  <c r="AQ9" i="31"/>
  <c r="AV9" i="31"/>
  <c r="AQ17" i="31"/>
  <c r="AQ16" i="31"/>
  <c r="AQ14" i="31"/>
  <c r="AQ11" i="31"/>
  <c r="AQ15" i="31"/>
  <c r="AQ18" i="31"/>
  <c r="AH11" i="29"/>
  <c r="AH12" i="29"/>
  <c r="AH14" i="29"/>
  <c r="AH16" i="29"/>
  <c r="AH18" i="29"/>
  <c r="AH20" i="29"/>
  <c r="AV13" i="29"/>
  <c r="AV15" i="29"/>
  <c r="AV17" i="29"/>
  <c r="AV19" i="29"/>
  <c r="AV10" i="29"/>
  <c r="AP9" i="29"/>
  <c r="AH10" i="29"/>
  <c r="AP12" i="29"/>
  <c r="AH13" i="29"/>
  <c r="AP14" i="29"/>
  <c r="AH15" i="29"/>
  <c r="AP16" i="29"/>
  <c r="AH17" i="29"/>
  <c r="AP18" i="29"/>
  <c r="AH19" i="29"/>
  <c r="AP20" i="29"/>
  <c r="AZ20" i="28"/>
  <c r="AT20" i="28"/>
  <c r="AN20" i="28"/>
  <c r="AK20" i="28"/>
  <c r="AG20" i="28"/>
  <c r="AP20" i="28" s="1"/>
  <c r="AF20" i="28"/>
  <c r="AD20" i="28"/>
  <c r="AB20" i="28"/>
  <c r="Z20" i="28"/>
  <c r="X20" i="28"/>
  <c r="V20" i="28"/>
  <c r="T20" i="28"/>
  <c r="R20" i="28"/>
  <c r="P20" i="28"/>
  <c r="N20" i="28"/>
  <c r="L20" i="28"/>
  <c r="J20" i="28"/>
  <c r="H20" i="28"/>
  <c r="F20" i="28"/>
  <c r="D20" i="28"/>
  <c r="AZ19" i="28"/>
  <c r="AT19" i="28"/>
  <c r="AN19" i="28"/>
  <c r="AK19" i="28"/>
  <c r="AG19" i="28"/>
  <c r="AP19" i="28" s="1"/>
  <c r="AF19" i="28"/>
  <c r="AD19" i="28"/>
  <c r="AB19" i="28"/>
  <c r="Z19" i="28"/>
  <c r="X19" i="28"/>
  <c r="V19" i="28"/>
  <c r="T19" i="28"/>
  <c r="R19" i="28"/>
  <c r="P19" i="28"/>
  <c r="N19" i="28"/>
  <c r="L19" i="28"/>
  <c r="J19" i="28"/>
  <c r="H19" i="28"/>
  <c r="F19" i="28"/>
  <c r="D19" i="28"/>
  <c r="AZ18" i="28"/>
  <c r="AT18" i="28"/>
  <c r="AN18" i="28"/>
  <c r="AK18" i="28"/>
  <c r="AG18" i="28"/>
  <c r="AP18" i="28" s="1"/>
  <c r="AV18" i="28" s="1"/>
  <c r="AF18" i="28"/>
  <c r="AD18" i="28"/>
  <c r="AB18" i="28"/>
  <c r="Z18" i="28"/>
  <c r="X18" i="28"/>
  <c r="V18" i="28"/>
  <c r="T18" i="28"/>
  <c r="R18" i="28"/>
  <c r="P18" i="28"/>
  <c r="N18" i="28"/>
  <c r="L18" i="28"/>
  <c r="J18" i="28"/>
  <c r="H18" i="28"/>
  <c r="F18" i="28"/>
  <c r="D18" i="28"/>
  <c r="AZ17" i="28"/>
  <c r="AT17" i="28"/>
  <c r="AN17" i="28"/>
  <c r="AK17" i="28"/>
  <c r="AG17" i="28"/>
  <c r="AP17" i="28" s="1"/>
  <c r="AF17" i="28"/>
  <c r="AD17" i="28"/>
  <c r="AB17" i="28"/>
  <c r="Z17" i="28"/>
  <c r="X17" i="28"/>
  <c r="V17" i="28"/>
  <c r="T17" i="28"/>
  <c r="R17" i="28"/>
  <c r="P17" i="28"/>
  <c r="N17" i="28"/>
  <c r="L17" i="28"/>
  <c r="J17" i="28"/>
  <c r="H17" i="28"/>
  <c r="F17" i="28"/>
  <c r="D17" i="28"/>
  <c r="AZ16" i="28"/>
  <c r="AT16" i="28"/>
  <c r="AN16" i="28"/>
  <c r="AK16" i="28"/>
  <c r="AG16" i="28"/>
  <c r="AP16" i="28" s="1"/>
  <c r="AF16" i="28"/>
  <c r="AD16" i="28"/>
  <c r="AB16" i="28"/>
  <c r="Z16" i="28"/>
  <c r="X16" i="28"/>
  <c r="V16" i="28"/>
  <c r="T16" i="28"/>
  <c r="R16" i="28"/>
  <c r="P16" i="28"/>
  <c r="N16" i="28"/>
  <c r="L16" i="28"/>
  <c r="J16" i="28"/>
  <c r="H16" i="28"/>
  <c r="F16" i="28"/>
  <c r="D16" i="28"/>
  <c r="AZ15" i="28"/>
  <c r="AT15" i="28"/>
  <c r="AN15" i="28"/>
  <c r="AK15" i="28"/>
  <c r="AG15" i="28"/>
  <c r="AP15" i="28" s="1"/>
  <c r="AF15" i="28"/>
  <c r="AD15" i="28"/>
  <c r="AB15" i="28"/>
  <c r="Z15" i="28"/>
  <c r="X15" i="28"/>
  <c r="V15" i="28"/>
  <c r="T15" i="28"/>
  <c r="R15" i="28"/>
  <c r="P15" i="28"/>
  <c r="N15" i="28"/>
  <c r="L15" i="28"/>
  <c r="J15" i="28"/>
  <c r="H15" i="28"/>
  <c r="F15" i="28"/>
  <c r="D15" i="28"/>
  <c r="AZ14" i="28"/>
  <c r="AT14" i="28"/>
  <c r="AN14" i="28"/>
  <c r="AK14" i="28"/>
  <c r="AG14" i="28"/>
  <c r="AP14" i="28" s="1"/>
  <c r="AF14" i="28"/>
  <c r="AD14" i="28"/>
  <c r="AB14" i="28"/>
  <c r="Z14" i="28"/>
  <c r="X14" i="28"/>
  <c r="V14" i="28"/>
  <c r="T14" i="28"/>
  <c r="R14" i="28"/>
  <c r="P14" i="28"/>
  <c r="N14" i="28"/>
  <c r="L14" i="28"/>
  <c r="J14" i="28"/>
  <c r="H14" i="28"/>
  <c r="F14" i="28"/>
  <c r="D14" i="28"/>
  <c r="AZ13" i="28"/>
  <c r="AT13" i="28"/>
  <c r="AN13" i="28"/>
  <c r="AK13" i="28"/>
  <c r="AG13" i="28"/>
  <c r="AP13" i="28" s="1"/>
  <c r="AF13" i="28"/>
  <c r="AD13" i="28"/>
  <c r="AB13" i="28"/>
  <c r="Z13" i="28"/>
  <c r="X13" i="28"/>
  <c r="V13" i="28"/>
  <c r="T13" i="28"/>
  <c r="R13" i="28"/>
  <c r="P13" i="28"/>
  <c r="N13" i="28"/>
  <c r="L13" i="28"/>
  <c r="J13" i="28"/>
  <c r="H13" i="28"/>
  <c r="F13" i="28"/>
  <c r="D13" i="28"/>
  <c r="AZ12" i="28"/>
  <c r="AT12" i="28"/>
  <c r="AN12" i="28"/>
  <c r="AK12" i="28"/>
  <c r="AG12" i="28"/>
  <c r="AP12" i="28" s="1"/>
  <c r="AF12" i="28"/>
  <c r="AD12" i="28"/>
  <c r="AB12" i="28"/>
  <c r="Z12" i="28"/>
  <c r="X12" i="28"/>
  <c r="V12" i="28"/>
  <c r="T12" i="28"/>
  <c r="R12" i="28"/>
  <c r="P12" i="28"/>
  <c r="N12" i="28"/>
  <c r="L12" i="28"/>
  <c r="J12" i="28"/>
  <c r="H12" i="28"/>
  <c r="F12" i="28"/>
  <c r="D12" i="28"/>
  <c r="AZ11" i="28"/>
  <c r="AT11" i="28"/>
  <c r="AN11" i="28"/>
  <c r="AK11" i="28"/>
  <c r="AG11" i="28"/>
  <c r="AF11" i="28"/>
  <c r="AD11" i="28"/>
  <c r="AB11" i="28"/>
  <c r="Z11" i="28"/>
  <c r="X11" i="28"/>
  <c r="V11" i="28"/>
  <c r="T11" i="28"/>
  <c r="R11" i="28"/>
  <c r="P11" i="28"/>
  <c r="N11" i="28"/>
  <c r="L11" i="28"/>
  <c r="J11" i="28"/>
  <c r="H11" i="28"/>
  <c r="F11" i="28"/>
  <c r="D11" i="28"/>
  <c r="AZ10" i="28"/>
  <c r="AT10" i="28"/>
  <c r="AN10" i="28"/>
  <c r="AK10" i="28"/>
  <c r="AG10" i="28"/>
  <c r="AP10" i="28" s="1"/>
  <c r="AF10" i="28"/>
  <c r="AD10" i="28"/>
  <c r="AB10" i="28"/>
  <c r="Z10" i="28"/>
  <c r="X10" i="28"/>
  <c r="V10" i="28"/>
  <c r="T10" i="28"/>
  <c r="R10" i="28"/>
  <c r="P10" i="28"/>
  <c r="N10" i="28"/>
  <c r="L10" i="28"/>
  <c r="J10" i="28"/>
  <c r="H10" i="28"/>
  <c r="F10" i="28"/>
  <c r="D10" i="28"/>
  <c r="AZ9" i="28"/>
  <c r="AT9" i="28"/>
  <c r="AN9" i="28"/>
  <c r="AK9" i="28"/>
  <c r="AG9" i="28"/>
  <c r="AF9" i="28"/>
  <c r="AD9" i="28"/>
  <c r="AB9" i="28"/>
  <c r="Z9" i="28"/>
  <c r="X9" i="28"/>
  <c r="V9" i="28"/>
  <c r="T9" i="28"/>
  <c r="R9" i="28"/>
  <c r="P9" i="28"/>
  <c r="N9" i="28"/>
  <c r="L9" i="28"/>
  <c r="J9" i="28"/>
  <c r="H9" i="28"/>
  <c r="F9" i="28"/>
  <c r="D9" i="28"/>
  <c r="AW17" i="31" l="1"/>
  <c r="AW15" i="31"/>
  <c r="AW14" i="31"/>
  <c r="AW20" i="31"/>
  <c r="AW9" i="31"/>
  <c r="AW12" i="31"/>
  <c r="AW11" i="31"/>
  <c r="AW18" i="31"/>
  <c r="AW19" i="31"/>
  <c r="AW16" i="31"/>
  <c r="AW13" i="31"/>
  <c r="AW10" i="31"/>
  <c r="AV20" i="29"/>
  <c r="AQ20" i="29"/>
  <c r="AV18" i="29"/>
  <c r="AQ18" i="29"/>
  <c r="AV16" i="29"/>
  <c r="AQ16" i="29"/>
  <c r="AV14" i="29"/>
  <c r="AQ14" i="29"/>
  <c r="AV12" i="29"/>
  <c r="AQ12" i="29"/>
  <c r="AV9" i="29"/>
  <c r="AQ9" i="29"/>
  <c r="AQ11" i="29"/>
  <c r="AQ10" i="29"/>
  <c r="AQ19" i="29"/>
  <c r="AQ17" i="29"/>
  <c r="AQ15" i="29"/>
  <c r="AQ13" i="29"/>
  <c r="AH15" i="28"/>
  <c r="AV10" i="28"/>
  <c r="AV11" i="28"/>
  <c r="AV12" i="28"/>
  <c r="AV13" i="28"/>
  <c r="AV14" i="28"/>
  <c r="AV15" i="28"/>
  <c r="AV16" i="28"/>
  <c r="AV17" i="28"/>
  <c r="AV19" i="28"/>
  <c r="AV20" i="28"/>
  <c r="AH16" i="28"/>
  <c r="AH17" i="28"/>
  <c r="AH18" i="28"/>
  <c r="AH19" i="28"/>
  <c r="AH20" i="28"/>
  <c r="AH9" i="28"/>
  <c r="AH10" i="28"/>
  <c r="AH11" i="28"/>
  <c r="AH12" i="28"/>
  <c r="AH13" i="28"/>
  <c r="AH14" i="28"/>
  <c r="AP9" i="28"/>
  <c r="AB11" i="24"/>
  <c r="Z11" i="24"/>
  <c r="K17" i="26"/>
  <c r="K18" i="26" s="1"/>
  <c r="K18" i="27" s="1"/>
  <c r="I17" i="26"/>
  <c r="AE42" i="26"/>
  <c r="AC42" i="26"/>
  <c r="AC17" i="26" s="1"/>
  <c r="AA42" i="26"/>
  <c r="AA17" i="26" s="1"/>
  <c r="Y42" i="26"/>
  <c r="Y17" i="26" s="1"/>
  <c r="Y17" i="27" s="1"/>
  <c r="W42" i="26"/>
  <c r="U42" i="26"/>
  <c r="S42" i="26"/>
  <c r="Q42" i="26"/>
  <c r="Q17" i="26" s="1"/>
  <c r="O42" i="26"/>
  <c r="O17" i="26" s="1"/>
  <c r="M42" i="26"/>
  <c r="K42" i="26"/>
  <c r="I42" i="26"/>
  <c r="G42" i="26"/>
  <c r="E42" i="26"/>
  <c r="C42" i="26"/>
  <c r="AE22" i="22"/>
  <c r="AC22" i="22"/>
  <c r="AA22" i="22"/>
  <c r="Y22" i="22"/>
  <c r="W22" i="22"/>
  <c r="U22" i="22"/>
  <c r="S22" i="22"/>
  <c r="Q22" i="22"/>
  <c r="O22" i="22"/>
  <c r="M22" i="22"/>
  <c r="K22" i="22"/>
  <c r="I22" i="22"/>
  <c r="G22" i="22"/>
  <c r="E22" i="22"/>
  <c r="C22" i="22"/>
  <c r="AE20" i="27"/>
  <c r="AE19" i="27"/>
  <c r="AE18" i="27"/>
  <c r="AE17" i="27"/>
  <c r="AF17" i="27" s="1"/>
  <c r="AE16" i="27"/>
  <c r="AF16" i="27" s="1"/>
  <c r="AE15" i="27"/>
  <c r="AF15" i="27" s="1"/>
  <c r="AE14" i="27"/>
  <c r="AF14" i="27" s="1"/>
  <c r="AE13" i="27"/>
  <c r="AF13" i="27" s="1"/>
  <c r="AE12" i="27"/>
  <c r="AF12" i="27" s="1"/>
  <c r="AE11" i="27"/>
  <c r="AE10" i="27"/>
  <c r="AE9" i="27"/>
  <c r="AC20" i="27"/>
  <c r="AC19" i="27"/>
  <c r="AC12" i="27"/>
  <c r="AC9" i="27"/>
  <c r="AD9" i="27" s="1"/>
  <c r="AC10" i="27"/>
  <c r="AC11" i="27"/>
  <c r="AA20" i="27"/>
  <c r="AA19" i="27"/>
  <c r="AA12" i="27"/>
  <c r="AA11" i="27"/>
  <c r="AA9" i="27"/>
  <c r="AA10" i="27"/>
  <c r="Y20" i="27"/>
  <c r="Y19" i="27"/>
  <c r="Y12" i="27"/>
  <c r="Y11" i="27"/>
  <c r="Y10" i="27"/>
  <c r="Y9" i="27"/>
  <c r="W20" i="27"/>
  <c r="W19" i="27"/>
  <c r="W12" i="27"/>
  <c r="W11" i="27"/>
  <c r="W10" i="27"/>
  <c r="W9" i="27"/>
  <c r="X9" i="27" s="1"/>
  <c r="U20" i="27"/>
  <c r="U19" i="27"/>
  <c r="U12" i="27"/>
  <c r="U9" i="27"/>
  <c r="V9" i="27" s="1"/>
  <c r="U10" i="27"/>
  <c r="U11" i="27"/>
  <c r="S20" i="27"/>
  <c r="S19" i="27"/>
  <c r="S12" i="27"/>
  <c r="S9" i="27"/>
  <c r="T9" i="27" s="1"/>
  <c r="S10" i="27"/>
  <c r="S11" i="27"/>
  <c r="Q20" i="27"/>
  <c r="Q19" i="27"/>
  <c r="Q12" i="27"/>
  <c r="Q11" i="27"/>
  <c r="Q10" i="27"/>
  <c r="Q9" i="27"/>
  <c r="R9" i="27" s="1"/>
  <c r="O20" i="27"/>
  <c r="O19" i="27"/>
  <c r="O12" i="27"/>
  <c r="O9" i="27"/>
  <c r="P9" i="27" s="1"/>
  <c r="O10" i="27"/>
  <c r="O11" i="27"/>
  <c r="M20" i="27"/>
  <c r="M19" i="27"/>
  <c r="M12" i="27"/>
  <c r="M11" i="27"/>
  <c r="M10" i="27"/>
  <c r="M9" i="27"/>
  <c r="N9" i="27" s="1"/>
  <c r="K20" i="27"/>
  <c r="K19" i="27"/>
  <c r="K12" i="27"/>
  <c r="K11" i="27"/>
  <c r="K10" i="27"/>
  <c r="K9" i="27"/>
  <c r="L9" i="27" s="1"/>
  <c r="I20" i="27"/>
  <c r="I19" i="27"/>
  <c r="I12" i="27"/>
  <c r="I11" i="27"/>
  <c r="I10" i="27"/>
  <c r="I9" i="27"/>
  <c r="J9" i="27" s="1"/>
  <c r="G20" i="27"/>
  <c r="G19" i="27"/>
  <c r="G12" i="27"/>
  <c r="G11" i="27"/>
  <c r="G10" i="27"/>
  <c r="G9" i="27"/>
  <c r="H9" i="27" s="1"/>
  <c r="E20" i="27"/>
  <c r="E19" i="27"/>
  <c r="E12" i="27"/>
  <c r="E9" i="27"/>
  <c r="F9" i="27" s="1"/>
  <c r="E10" i="27"/>
  <c r="E11" i="27"/>
  <c r="C20" i="27"/>
  <c r="C19" i="27"/>
  <c r="C12" i="27"/>
  <c r="C11" i="27"/>
  <c r="C10" i="27"/>
  <c r="C9" i="27"/>
  <c r="AZ20" i="27"/>
  <c r="AT20" i="27"/>
  <c r="AN20" i="27"/>
  <c r="AK20" i="27"/>
  <c r="AZ19" i="27"/>
  <c r="AT19" i="27"/>
  <c r="AN19" i="27"/>
  <c r="AK19" i="27"/>
  <c r="AZ18" i="27"/>
  <c r="AT18" i="27"/>
  <c r="AN18" i="27"/>
  <c r="AK18" i="27"/>
  <c r="AZ17" i="27"/>
  <c r="AT17" i="27"/>
  <c r="AN17" i="27"/>
  <c r="AK17" i="27"/>
  <c r="AZ16" i="27"/>
  <c r="AT16" i="27"/>
  <c r="AN16" i="27"/>
  <c r="AK16" i="27"/>
  <c r="A16" i="27"/>
  <c r="A17" i="27" s="1"/>
  <c r="A18" i="27" s="1"/>
  <c r="A19" i="27" s="1"/>
  <c r="A20" i="27" s="1"/>
  <c r="AZ15" i="27"/>
  <c r="AT15" i="27"/>
  <c r="AN15" i="27"/>
  <c r="AK15" i="27"/>
  <c r="AZ14" i="27"/>
  <c r="AT14" i="27"/>
  <c r="AN14" i="27"/>
  <c r="AK14" i="27"/>
  <c r="AZ13" i="27"/>
  <c r="AT13" i="27"/>
  <c r="AN13" i="27"/>
  <c r="AK13" i="27"/>
  <c r="AZ12" i="27"/>
  <c r="AT12" i="27"/>
  <c r="AN12" i="27"/>
  <c r="AK12" i="27"/>
  <c r="AZ11" i="27"/>
  <c r="AT11" i="27"/>
  <c r="AN11" i="27"/>
  <c r="AK11" i="27"/>
  <c r="AZ10" i="27"/>
  <c r="AT10" i="27"/>
  <c r="AN10" i="27"/>
  <c r="AK10" i="27"/>
  <c r="A10" i="27"/>
  <c r="A11" i="27" s="1"/>
  <c r="A12" i="27" s="1"/>
  <c r="A13" i="27" s="1"/>
  <c r="A14" i="27" s="1"/>
  <c r="AZ9" i="27"/>
  <c r="AT9" i="27"/>
  <c r="AN9" i="27"/>
  <c r="AK9" i="27"/>
  <c r="U17" i="26"/>
  <c r="U17" i="27" s="1"/>
  <c r="S17" i="26"/>
  <c r="S18" i="26" s="1"/>
  <c r="S18" i="27" s="1"/>
  <c r="G36" i="26"/>
  <c r="AE22" i="26"/>
  <c r="AE22" i="20"/>
  <c r="AC22" i="20"/>
  <c r="AA22" i="20"/>
  <c r="Y22" i="20"/>
  <c r="W22" i="20"/>
  <c r="U22" i="20"/>
  <c r="S22" i="20"/>
  <c r="Q22" i="20"/>
  <c r="O22" i="20"/>
  <c r="M22" i="20"/>
  <c r="K22" i="20"/>
  <c r="I22" i="20"/>
  <c r="G22" i="20"/>
  <c r="E22" i="20"/>
  <c r="L11" i="24"/>
  <c r="C22" i="20"/>
  <c r="AF13" i="26"/>
  <c r="AF14" i="26"/>
  <c r="AF15" i="26"/>
  <c r="AF16" i="26"/>
  <c r="AF17" i="26"/>
  <c r="AF18" i="26"/>
  <c r="AE41" i="26"/>
  <c r="O26" i="26"/>
  <c r="D11" i="26"/>
  <c r="AG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F28" i="26" s="1"/>
  <c r="AF33" i="26" s="1"/>
  <c r="AG27" i="26"/>
  <c r="AD27" i="26"/>
  <c r="AC27" i="26"/>
  <c r="AB27" i="26"/>
  <c r="AA27" i="26"/>
  <c r="Z27" i="26"/>
  <c r="Y27" i="26"/>
  <c r="X27" i="26"/>
  <c r="W27" i="26"/>
  <c r="V27" i="26"/>
  <c r="U27" i="26"/>
  <c r="T27" i="26"/>
  <c r="S27" i="26"/>
  <c r="R27" i="26"/>
  <c r="Q27" i="26"/>
  <c r="P27" i="26"/>
  <c r="O27" i="26"/>
  <c r="N27" i="26"/>
  <c r="M27" i="26"/>
  <c r="L27" i="26"/>
  <c r="K27" i="26"/>
  <c r="J27" i="26"/>
  <c r="I27" i="26"/>
  <c r="H27" i="26"/>
  <c r="G27" i="26"/>
  <c r="F27" i="26"/>
  <c r="E27" i="26"/>
  <c r="D27" i="26"/>
  <c r="C27" i="26"/>
  <c r="B27" i="26"/>
  <c r="AF27" i="26" s="1"/>
  <c r="AF32" i="26" s="1"/>
  <c r="AG26" i="26"/>
  <c r="AD26" i="26"/>
  <c r="AC26" i="26"/>
  <c r="AD31" i="26" s="1"/>
  <c r="AB26" i="26"/>
  <c r="AA26" i="26"/>
  <c r="Z26" i="26"/>
  <c r="Y26" i="26"/>
  <c r="X26" i="26"/>
  <c r="W26" i="26"/>
  <c r="V26" i="26"/>
  <c r="U26" i="26"/>
  <c r="T26" i="26"/>
  <c r="S26" i="26"/>
  <c r="R26" i="26"/>
  <c r="Q26" i="26"/>
  <c r="Q25" i="26"/>
  <c r="P26" i="26"/>
  <c r="N26" i="26"/>
  <c r="M26" i="26"/>
  <c r="N31" i="26" s="1"/>
  <c r="L26" i="26"/>
  <c r="K26" i="26"/>
  <c r="J26" i="26"/>
  <c r="I26" i="26"/>
  <c r="H26" i="26"/>
  <c r="G26" i="26"/>
  <c r="F26" i="26"/>
  <c r="E26" i="26"/>
  <c r="F31" i="26" s="1"/>
  <c r="D26" i="26"/>
  <c r="C26" i="26"/>
  <c r="B26" i="26"/>
  <c r="AF26" i="26" s="1"/>
  <c r="AF31" i="26" s="1"/>
  <c r="AG25" i="26"/>
  <c r="AD25" i="26"/>
  <c r="AC25" i="26"/>
  <c r="AB25" i="26"/>
  <c r="AA25" i="26"/>
  <c r="Z25" i="26"/>
  <c r="Y25" i="26"/>
  <c r="X25" i="26"/>
  <c r="W25" i="26"/>
  <c r="X30" i="26" s="1"/>
  <c r="V25" i="26"/>
  <c r="U25" i="26"/>
  <c r="T25" i="26"/>
  <c r="S25" i="26"/>
  <c r="R25" i="26"/>
  <c r="P25" i="26"/>
  <c r="O25" i="26"/>
  <c r="N25" i="26"/>
  <c r="M25" i="26"/>
  <c r="L25" i="26"/>
  <c r="K25" i="26"/>
  <c r="J25" i="26"/>
  <c r="I25" i="26"/>
  <c r="H25" i="26"/>
  <c r="G25" i="26"/>
  <c r="F25" i="26"/>
  <c r="E25" i="26"/>
  <c r="C25" i="26"/>
  <c r="B25" i="26"/>
  <c r="B30" i="26" s="1"/>
  <c r="AZ20" i="26"/>
  <c r="AT20" i="26"/>
  <c r="AN20" i="26"/>
  <c r="AK20" i="26"/>
  <c r="AG20" i="26"/>
  <c r="AP20" i="26" s="1"/>
  <c r="AV20" i="26" s="1"/>
  <c r="AF20" i="26"/>
  <c r="AZ19" i="26"/>
  <c r="AT19" i="26"/>
  <c r="AN19" i="26"/>
  <c r="AK19" i="26"/>
  <c r="AG19" i="26"/>
  <c r="AF19" i="26"/>
  <c r="AZ18" i="26"/>
  <c r="AT18" i="26"/>
  <c r="AN18" i="26"/>
  <c r="AK18" i="26"/>
  <c r="AZ17" i="26"/>
  <c r="AT17" i="26"/>
  <c r="AN17" i="26"/>
  <c r="AK17" i="26"/>
  <c r="AZ16" i="26"/>
  <c r="AT16" i="26"/>
  <c r="AN16" i="26"/>
  <c r="AK16" i="26"/>
  <c r="A16" i="26"/>
  <c r="A17" i="26" s="1"/>
  <c r="A18" i="26" s="1"/>
  <c r="A19" i="26" s="1"/>
  <c r="A20" i="26" s="1"/>
  <c r="AZ15" i="26"/>
  <c r="AT15" i="26"/>
  <c r="AN15" i="26"/>
  <c r="AK15" i="26"/>
  <c r="AZ14" i="26"/>
  <c r="AT14" i="26"/>
  <c r="AN14" i="26"/>
  <c r="AK14" i="26"/>
  <c r="AZ13" i="26"/>
  <c r="AT13" i="26"/>
  <c r="AN13" i="26"/>
  <c r="AK13" i="26"/>
  <c r="AZ12" i="26"/>
  <c r="AT12" i="26"/>
  <c r="AN12" i="26"/>
  <c r="AK12" i="26"/>
  <c r="AG12" i="26"/>
  <c r="AP12" i="26" s="1"/>
  <c r="AF12" i="26"/>
  <c r="AD12" i="26"/>
  <c r="AB12" i="26"/>
  <c r="Z12" i="26"/>
  <c r="X12" i="26"/>
  <c r="V12" i="26"/>
  <c r="T12" i="26"/>
  <c r="R12" i="26"/>
  <c r="P12" i="26"/>
  <c r="N12" i="26"/>
  <c r="L12" i="26"/>
  <c r="J12" i="26"/>
  <c r="H12" i="26"/>
  <c r="F12" i="26"/>
  <c r="AZ11" i="26"/>
  <c r="AT11" i="26"/>
  <c r="AN11" i="26"/>
  <c r="AK11" i="26"/>
  <c r="AG11" i="26"/>
  <c r="AF11" i="26"/>
  <c r="AD11" i="26"/>
  <c r="AB11" i="26"/>
  <c r="Z11" i="26"/>
  <c r="X11" i="26"/>
  <c r="V11" i="26"/>
  <c r="T11" i="26"/>
  <c r="R11" i="26"/>
  <c r="P11" i="26"/>
  <c r="N11" i="26"/>
  <c r="L11" i="26"/>
  <c r="J11" i="26"/>
  <c r="H11" i="26"/>
  <c r="F11" i="26"/>
  <c r="AZ10" i="26"/>
  <c r="AT10" i="26"/>
  <c r="AN10" i="26"/>
  <c r="AK10" i="26"/>
  <c r="AG10" i="26"/>
  <c r="AH26" i="26" s="1"/>
  <c r="AF10" i="26"/>
  <c r="AD10" i="26"/>
  <c r="AB10" i="26"/>
  <c r="Z10" i="26"/>
  <c r="X10" i="26"/>
  <c r="V10" i="26"/>
  <c r="T10" i="26"/>
  <c r="R10" i="26"/>
  <c r="P10" i="26"/>
  <c r="N10" i="26"/>
  <c r="L10" i="26"/>
  <c r="J10" i="26"/>
  <c r="H10" i="26"/>
  <c r="F10" i="26"/>
  <c r="A10" i="26"/>
  <c r="A11" i="26" s="1"/>
  <c r="A12" i="26" s="1"/>
  <c r="A13" i="26" s="1"/>
  <c r="A14" i="26" s="1"/>
  <c r="AZ9" i="26"/>
  <c r="AT9" i="26"/>
  <c r="AN9" i="26"/>
  <c r="AK9" i="26"/>
  <c r="AF9" i="26"/>
  <c r="AD9" i="26"/>
  <c r="AB9" i="26"/>
  <c r="Z9" i="26"/>
  <c r="X9" i="26"/>
  <c r="V9" i="26"/>
  <c r="T9" i="26"/>
  <c r="R9" i="26"/>
  <c r="P9" i="26"/>
  <c r="N9" i="26"/>
  <c r="L9" i="26"/>
  <c r="J9" i="26"/>
  <c r="H9" i="26"/>
  <c r="F9" i="26"/>
  <c r="AG10" i="24"/>
  <c r="AP10" i="24" s="1"/>
  <c r="AZ20" i="24"/>
  <c r="AG20" i="24"/>
  <c r="AG9" i="24"/>
  <c r="AP9" i="24" s="1"/>
  <c r="AQ9" i="24" s="1"/>
  <c r="AG11" i="24"/>
  <c r="AP11" i="24" s="1"/>
  <c r="AV11" i="24" s="1"/>
  <c r="AG12" i="24"/>
  <c r="AP12" i="24" s="1"/>
  <c r="AV12" i="24" s="1"/>
  <c r="AG13" i="24"/>
  <c r="AP13" i="24" s="1"/>
  <c r="AV13" i="24" s="1"/>
  <c r="AG14" i="24"/>
  <c r="AP14" i="24" s="1"/>
  <c r="AV14" i="24" s="1"/>
  <c r="AG15" i="24"/>
  <c r="AP15" i="24" s="1"/>
  <c r="AV15" i="24" s="1"/>
  <c r="AG16" i="24"/>
  <c r="AG17" i="24"/>
  <c r="AG18" i="24"/>
  <c r="AP18" i="24" s="1"/>
  <c r="AG19" i="24"/>
  <c r="AP19" i="24" s="1"/>
  <c r="AT20" i="24"/>
  <c r="AN20" i="24"/>
  <c r="AK20" i="24"/>
  <c r="AF20" i="24"/>
  <c r="AD20" i="24"/>
  <c r="AB20" i="24"/>
  <c r="Z20" i="24"/>
  <c r="X20" i="24"/>
  <c r="V20" i="24"/>
  <c r="T20" i="24"/>
  <c r="R20" i="24"/>
  <c r="P20" i="24"/>
  <c r="N20" i="24"/>
  <c r="L20" i="24"/>
  <c r="J20" i="24"/>
  <c r="H20" i="24"/>
  <c r="F20" i="24"/>
  <c r="D20" i="24"/>
  <c r="A16" i="24"/>
  <c r="A17" i="24" s="1"/>
  <c r="A18" i="24" s="1"/>
  <c r="A19" i="24" s="1"/>
  <c r="A20" i="24" s="1"/>
  <c r="AZ19" i="24"/>
  <c r="AT19" i="24"/>
  <c r="AN19" i="24"/>
  <c r="AK19" i="24"/>
  <c r="AF19" i="24"/>
  <c r="AD19" i="24"/>
  <c r="AB19" i="24"/>
  <c r="Z19" i="24"/>
  <c r="X19" i="24"/>
  <c r="V19" i="24"/>
  <c r="T19" i="24"/>
  <c r="R19" i="24"/>
  <c r="P19" i="24"/>
  <c r="N19" i="24"/>
  <c r="L19" i="24"/>
  <c r="J19" i="24"/>
  <c r="H19" i="24"/>
  <c r="F19" i="24"/>
  <c r="D19" i="24"/>
  <c r="AZ18" i="24"/>
  <c r="AT18" i="24"/>
  <c r="AN18" i="24"/>
  <c r="AK18" i="24"/>
  <c r="AF18" i="24"/>
  <c r="AD18" i="24"/>
  <c r="AB18" i="24"/>
  <c r="Z18" i="24"/>
  <c r="X18" i="24"/>
  <c r="V18" i="24"/>
  <c r="T18" i="24"/>
  <c r="R18" i="24"/>
  <c r="P18" i="24"/>
  <c r="N18" i="24"/>
  <c r="L18" i="24"/>
  <c r="J18" i="24"/>
  <c r="H18" i="24"/>
  <c r="F18" i="24"/>
  <c r="D18" i="24"/>
  <c r="AZ17" i="24"/>
  <c r="AT17" i="24"/>
  <c r="AN17" i="24"/>
  <c r="AK17" i="24"/>
  <c r="AF17" i="24"/>
  <c r="AD17" i="24"/>
  <c r="AB17" i="24"/>
  <c r="Z17" i="24"/>
  <c r="X17" i="24"/>
  <c r="V17" i="24"/>
  <c r="T17" i="24"/>
  <c r="R17" i="24"/>
  <c r="P17" i="24"/>
  <c r="N17" i="24"/>
  <c r="L17" i="24"/>
  <c r="J17" i="24"/>
  <c r="H17" i="24"/>
  <c r="F17" i="24"/>
  <c r="D17" i="24"/>
  <c r="AZ16" i="24"/>
  <c r="AT16" i="24"/>
  <c r="AN16" i="24"/>
  <c r="AK16" i="24"/>
  <c r="AF16" i="24"/>
  <c r="AD16" i="24"/>
  <c r="AB16" i="24"/>
  <c r="Z16" i="24"/>
  <c r="X16" i="24"/>
  <c r="V16" i="24"/>
  <c r="T16" i="24"/>
  <c r="R16" i="24"/>
  <c r="P16" i="24"/>
  <c r="N16" i="24"/>
  <c r="L16" i="24"/>
  <c r="J16" i="24"/>
  <c r="H16" i="24"/>
  <c r="F16" i="24"/>
  <c r="D16" i="24"/>
  <c r="AZ15" i="24"/>
  <c r="AT15" i="24"/>
  <c r="AN15" i="24"/>
  <c r="AK15" i="24"/>
  <c r="AF15" i="24"/>
  <c r="AD15" i="24"/>
  <c r="AB15" i="24"/>
  <c r="Z15" i="24"/>
  <c r="X15" i="24"/>
  <c r="V15" i="24"/>
  <c r="T15" i="24"/>
  <c r="R15" i="24"/>
  <c r="P15" i="24"/>
  <c r="N15" i="24"/>
  <c r="L15" i="24"/>
  <c r="J15" i="24"/>
  <c r="H15" i="24"/>
  <c r="F15" i="24"/>
  <c r="D15" i="24"/>
  <c r="AZ14" i="24"/>
  <c r="AT14" i="24"/>
  <c r="AN14" i="24"/>
  <c r="AK14" i="24"/>
  <c r="AF14" i="24"/>
  <c r="AD14" i="24"/>
  <c r="AB14" i="24"/>
  <c r="Z14" i="24"/>
  <c r="X14" i="24"/>
  <c r="V14" i="24"/>
  <c r="T14" i="24"/>
  <c r="R14" i="24"/>
  <c r="P14" i="24"/>
  <c r="N14" i="24"/>
  <c r="L14" i="24"/>
  <c r="J14" i="24"/>
  <c r="H14" i="24"/>
  <c r="F14" i="24"/>
  <c r="D14" i="24"/>
  <c r="A10" i="24"/>
  <c r="A11" i="24" s="1"/>
  <c r="A12" i="24" s="1"/>
  <c r="A13" i="24" s="1"/>
  <c r="A14" i="24" s="1"/>
  <c r="AZ13" i="24"/>
  <c r="AT13" i="24"/>
  <c r="AN13" i="24"/>
  <c r="AK13" i="24"/>
  <c r="AF13" i="24"/>
  <c r="AD13" i="24"/>
  <c r="AB13" i="24"/>
  <c r="Z13" i="24"/>
  <c r="X13" i="24"/>
  <c r="V13" i="24"/>
  <c r="T13" i="24"/>
  <c r="R13" i="24"/>
  <c r="P13" i="24"/>
  <c r="N13" i="24"/>
  <c r="L13" i="24"/>
  <c r="J13" i="24"/>
  <c r="H13" i="24"/>
  <c r="F13" i="24"/>
  <c r="D13" i="24"/>
  <c r="AZ12" i="24"/>
  <c r="AT12" i="24"/>
  <c r="AN12" i="24"/>
  <c r="AK12" i="24"/>
  <c r="AF12" i="24"/>
  <c r="AD12" i="24"/>
  <c r="AB12" i="24"/>
  <c r="Z12" i="24"/>
  <c r="X12" i="24"/>
  <c r="V12" i="24"/>
  <c r="T12" i="24"/>
  <c r="R12" i="24"/>
  <c r="P12" i="24"/>
  <c r="N12" i="24"/>
  <c r="L12" i="24"/>
  <c r="J12" i="24"/>
  <c r="H12" i="24"/>
  <c r="F12" i="24"/>
  <c r="D12" i="24"/>
  <c r="AZ11" i="24"/>
  <c r="AT11" i="24"/>
  <c r="AN11" i="24"/>
  <c r="AK11" i="24"/>
  <c r="AF11" i="24"/>
  <c r="AD11" i="24"/>
  <c r="X11" i="24"/>
  <c r="V11" i="24"/>
  <c r="T11" i="24"/>
  <c r="R11" i="24"/>
  <c r="P11" i="24"/>
  <c r="N11" i="24"/>
  <c r="J11" i="24"/>
  <c r="H11" i="24"/>
  <c r="F11" i="24"/>
  <c r="D11" i="24"/>
  <c r="AZ10" i="24"/>
  <c r="AT10" i="24"/>
  <c r="AN10" i="24"/>
  <c r="AK10" i="24"/>
  <c r="AF10" i="24"/>
  <c r="AD10" i="24"/>
  <c r="AB10" i="24"/>
  <c r="Z10" i="24"/>
  <c r="X10" i="24"/>
  <c r="V10" i="24"/>
  <c r="T10" i="24"/>
  <c r="R10" i="24"/>
  <c r="P10" i="24"/>
  <c r="N10" i="24"/>
  <c r="L10" i="24"/>
  <c r="J10" i="24"/>
  <c r="H10" i="24"/>
  <c r="F10" i="24"/>
  <c r="D10" i="24"/>
  <c r="AZ9" i="24"/>
  <c r="AT9" i="24"/>
  <c r="AN9" i="24"/>
  <c r="AK9" i="24"/>
  <c r="AF9" i="24"/>
  <c r="AD9" i="24"/>
  <c r="AB9" i="24"/>
  <c r="Z9" i="24"/>
  <c r="X9" i="24"/>
  <c r="V9" i="24"/>
  <c r="T9" i="24"/>
  <c r="R9" i="24"/>
  <c r="P9" i="24"/>
  <c r="N9" i="24"/>
  <c r="L9" i="24"/>
  <c r="J9" i="24"/>
  <c r="H9" i="24"/>
  <c r="F9" i="24"/>
  <c r="D9" i="24"/>
  <c r="AZ20" i="22"/>
  <c r="AG20" i="22"/>
  <c r="AP20" i="22" s="1"/>
  <c r="AV20" i="22" s="1"/>
  <c r="AG9" i="22"/>
  <c r="AH9" i="22" s="1"/>
  <c r="AG10" i="22"/>
  <c r="AP10" i="22" s="1"/>
  <c r="AV10" i="22" s="1"/>
  <c r="AG11" i="22"/>
  <c r="AP11" i="22" s="1"/>
  <c r="AG12" i="22"/>
  <c r="AP12" i="22" s="1"/>
  <c r="AV12" i="22" s="1"/>
  <c r="AG13" i="22"/>
  <c r="AP13" i="22" s="1"/>
  <c r="AV13" i="22" s="1"/>
  <c r="AG14" i="22"/>
  <c r="AP14" i="22" s="1"/>
  <c r="AV14" i="22" s="1"/>
  <c r="AG15" i="22"/>
  <c r="AG16" i="22"/>
  <c r="AP16" i="22" s="1"/>
  <c r="AV16" i="22" s="1"/>
  <c r="AG17" i="22"/>
  <c r="AP17" i="22" s="1"/>
  <c r="AV17" i="22" s="1"/>
  <c r="AG18" i="22"/>
  <c r="AP18" i="22" s="1"/>
  <c r="AV18" i="22" s="1"/>
  <c r="AG19" i="22"/>
  <c r="AP19" i="22" s="1"/>
  <c r="AT20" i="22"/>
  <c r="AN20" i="22"/>
  <c r="AK20" i="22"/>
  <c r="AF20" i="22"/>
  <c r="AD20" i="22"/>
  <c r="AB20" i="22"/>
  <c r="Z20" i="22"/>
  <c r="X20" i="22"/>
  <c r="V20" i="22"/>
  <c r="T20" i="22"/>
  <c r="R20" i="22"/>
  <c r="P20" i="22"/>
  <c r="N20" i="22"/>
  <c r="L20" i="22"/>
  <c r="J20" i="22"/>
  <c r="H20" i="22"/>
  <c r="F20" i="22"/>
  <c r="D20" i="22"/>
  <c r="A16" i="22"/>
  <c r="A17" i="22" s="1"/>
  <c r="A18" i="22" s="1"/>
  <c r="A19" i="22" s="1"/>
  <c r="A20" i="22" s="1"/>
  <c r="AZ19" i="22"/>
  <c r="AT19" i="22"/>
  <c r="AN19" i="22"/>
  <c r="AK19" i="22"/>
  <c r="AF19" i="22"/>
  <c r="AD19" i="22"/>
  <c r="AB19" i="22"/>
  <c r="Z19" i="22"/>
  <c r="X19" i="22"/>
  <c r="V19" i="22"/>
  <c r="T19" i="22"/>
  <c r="R19" i="22"/>
  <c r="P19" i="22"/>
  <c r="N19" i="22"/>
  <c r="L19" i="22"/>
  <c r="J19" i="22"/>
  <c r="H19" i="22"/>
  <c r="F19" i="22"/>
  <c r="D19" i="22"/>
  <c r="AZ18" i="22"/>
  <c r="AT18" i="22"/>
  <c r="AN18" i="22"/>
  <c r="AK18" i="22"/>
  <c r="AF18" i="22"/>
  <c r="AD18" i="22"/>
  <c r="AB18" i="22"/>
  <c r="Z18" i="22"/>
  <c r="X18" i="22"/>
  <c r="V18" i="22"/>
  <c r="T18" i="22"/>
  <c r="R18" i="22"/>
  <c r="P18" i="22"/>
  <c r="N18" i="22"/>
  <c r="L18" i="22"/>
  <c r="J18" i="22"/>
  <c r="H18" i="22"/>
  <c r="F18" i="22"/>
  <c r="D18" i="22"/>
  <c r="AZ17" i="22"/>
  <c r="AT17" i="22"/>
  <c r="AN17" i="22"/>
  <c r="AK17" i="22"/>
  <c r="AF17" i="22"/>
  <c r="AD17" i="22"/>
  <c r="AB17" i="22"/>
  <c r="Z17" i="22"/>
  <c r="X17" i="22"/>
  <c r="V17" i="22"/>
  <c r="T17" i="22"/>
  <c r="R17" i="22"/>
  <c r="P17" i="22"/>
  <c r="N17" i="22"/>
  <c r="L17" i="22"/>
  <c r="J17" i="22"/>
  <c r="H17" i="22"/>
  <c r="F17" i="22"/>
  <c r="D17" i="22"/>
  <c r="AZ16" i="22"/>
  <c r="AT16" i="22"/>
  <c r="AN16" i="22"/>
  <c r="AK16" i="22"/>
  <c r="AF16" i="22"/>
  <c r="AD16" i="22"/>
  <c r="AB16" i="22"/>
  <c r="Z16" i="22"/>
  <c r="X16" i="22"/>
  <c r="V16" i="22"/>
  <c r="T16" i="22"/>
  <c r="R16" i="22"/>
  <c r="P16" i="22"/>
  <c r="N16" i="22"/>
  <c r="L16" i="22"/>
  <c r="J16" i="22"/>
  <c r="H16" i="22"/>
  <c r="F16" i="22"/>
  <c r="D16" i="22"/>
  <c r="AZ15" i="22"/>
  <c r="AT15" i="22"/>
  <c r="AN15" i="22"/>
  <c r="AK15" i="22"/>
  <c r="AF15" i="22"/>
  <c r="AD15" i="22"/>
  <c r="AB15" i="22"/>
  <c r="Z15" i="22"/>
  <c r="X15" i="22"/>
  <c r="V15" i="22"/>
  <c r="T15" i="22"/>
  <c r="R15" i="22"/>
  <c r="P15" i="22"/>
  <c r="N15" i="22"/>
  <c r="L15" i="22"/>
  <c r="J15" i="22"/>
  <c r="H15" i="22"/>
  <c r="F15" i="22"/>
  <c r="D15" i="22"/>
  <c r="AZ14" i="22"/>
  <c r="AT14" i="22"/>
  <c r="AN14" i="22"/>
  <c r="AK14" i="22"/>
  <c r="AF14" i="22"/>
  <c r="AD14" i="22"/>
  <c r="AB14" i="22"/>
  <c r="Z14" i="22"/>
  <c r="X14" i="22"/>
  <c r="V14" i="22"/>
  <c r="T14" i="22"/>
  <c r="R14" i="22"/>
  <c r="P14" i="22"/>
  <c r="N14" i="22"/>
  <c r="L14" i="22"/>
  <c r="J14" i="22"/>
  <c r="H14" i="22"/>
  <c r="F14" i="22"/>
  <c r="D14" i="22"/>
  <c r="A10" i="22"/>
  <c r="A11" i="22" s="1"/>
  <c r="A12" i="22" s="1"/>
  <c r="A13" i="22" s="1"/>
  <c r="A14" i="22" s="1"/>
  <c r="AZ13" i="22"/>
  <c r="AT13" i="22"/>
  <c r="AN13" i="22"/>
  <c r="AK13" i="22"/>
  <c r="AF13" i="22"/>
  <c r="AD13" i="22"/>
  <c r="AB13" i="22"/>
  <c r="Z13" i="22"/>
  <c r="X13" i="22"/>
  <c r="V13" i="22"/>
  <c r="T13" i="22"/>
  <c r="R13" i="22"/>
  <c r="P13" i="22"/>
  <c r="N13" i="22"/>
  <c r="L13" i="22"/>
  <c r="J13" i="22"/>
  <c r="H13" i="22"/>
  <c r="F13" i="22"/>
  <c r="D13" i="22"/>
  <c r="AZ12" i="22"/>
  <c r="AT12" i="22"/>
  <c r="AN12" i="22"/>
  <c r="AK12" i="22"/>
  <c r="AF12" i="22"/>
  <c r="AD12" i="22"/>
  <c r="AB12" i="22"/>
  <c r="Z12" i="22"/>
  <c r="X12" i="22"/>
  <c r="V12" i="22"/>
  <c r="T12" i="22"/>
  <c r="R12" i="22"/>
  <c r="P12" i="22"/>
  <c r="N12" i="22"/>
  <c r="L12" i="22"/>
  <c r="J12" i="22"/>
  <c r="H12" i="22"/>
  <c r="F12" i="22"/>
  <c r="D12" i="22"/>
  <c r="AZ11" i="22"/>
  <c r="AT11" i="22"/>
  <c r="AN11" i="22"/>
  <c r="AK11" i="22"/>
  <c r="AF11" i="22"/>
  <c r="AD11" i="22"/>
  <c r="AB11" i="22"/>
  <c r="Z11" i="22"/>
  <c r="X11" i="22"/>
  <c r="V11" i="22"/>
  <c r="T11" i="22"/>
  <c r="R11" i="22"/>
  <c r="P11" i="22"/>
  <c r="N11" i="22"/>
  <c r="L11" i="22"/>
  <c r="J11" i="22"/>
  <c r="H11" i="22"/>
  <c r="F11" i="22"/>
  <c r="D11" i="22"/>
  <c r="AZ10" i="22"/>
  <c r="AT10" i="22"/>
  <c r="AN10" i="22"/>
  <c r="AK10" i="22"/>
  <c r="AF10" i="22"/>
  <c r="AD10" i="22"/>
  <c r="AB10" i="22"/>
  <c r="Z10" i="22"/>
  <c r="X10" i="22"/>
  <c r="V10" i="22"/>
  <c r="T10" i="22"/>
  <c r="R10" i="22"/>
  <c r="P10" i="22"/>
  <c r="N10" i="22"/>
  <c r="L10" i="22"/>
  <c r="J10" i="22"/>
  <c r="H10" i="22"/>
  <c r="F10" i="22"/>
  <c r="D10" i="22"/>
  <c r="AZ9" i="22"/>
  <c r="AT9" i="22"/>
  <c r="AN9" i="22"/>
  <c r="AK9" i="22"/>
  <c r="AF9" i="22"/>
  <c r="AD9" i="22"/>
  <c r="AB9" i="22"/>
  <c r="Z9" i="22"/>
  <c r="X9" i="22"/>
  <c r="V9" i="22"/>
  <c r="T9" i="22"/>
  <c r="R9" i="22"/>
  <c r="P9" i="22"/>
  <c r="N9" i="22"/>
  <c r="L9" i="22"/>
  <c r="J9" i="22"/>
  <c r="H9" i="22"/>
  <c r="F9" i="22"/>
  <c r="D9" i="22"/>
  <c r="AZ20" i="20"/>
  <c r="AZ19" i="20"/>
  <c r="AG12" i="20"/>
  <c r="AP12" i="20" s="1"/>
  <c r="X12" i="20"/>
  <c r="A16" i="20"/>
  <c r="A17" i="20" s="1"/>
  <c r="A18" i="20" s="1"/>
  <c r="A19" i="20" s="1"/>
  <c r="A20" i="20" s="1"/>
  <c r="D9" i="20"/>
  <c r="F9" i="20"/>
  <c r="H9" i="20"/>
  <c r="J9" i="20"/>
  <c r="L9" i="20"/>
  <c r="N9" i="20"/>
  <c r="P9" i="20"/>
  <c r="R9" i="20"/>
  <c r="T9" i="20"/>
  <c r="V9" i="20"/>
  <c r="X9" i="20"/>
  <c r="Z9" i="20"/>
  <c r="AB9" i="20"/>
  <c r="AD9" i="20"/>
  <c r="AF9" i="20"/>
  <c r="AG9" i="20"/>
  <c r="AP9" i="20" s="1"/>
  <c r="AK9" i="20"/>
  <c r="AN9" i="20"/>
  <c r="AT9" i="20"/>
  <c r="AZ9" i="20"/>
  <c r="A10" i="20"/>
  <c r="A11" i="20" s="1"/>
  <c r="A12" i="20" s="1"/>
  <c r="A13" i="20" s="1"/>
  <c r="A14" i="20" s="1"/>
  <c r="D10" i="20"/>
  <c r="F10" i="20"/>
  <c r="H10" i="20"/>
  <c r="J10" i="20"/>
  <c r="L10" i="20"/>
  <c r="N10" i="20"/>
  <c r="P10" i="20"/>
  <c r="R10" i="20"/>
  <c r="T10" i="20"/>
  <c r="V10" i="20"/>
  <c r="X10" i="20"/>
  <c r="Z10" i="20"/>
  <c r="AB10" i="20"/>
  <c r="AD10" i="20"/>
  <c r="AF10" i="20"/>
  <c r="AG10" i="20"/>
  <c r="AK10" i="20"/>
  <c r="AN10" i="20"/>
  <c r="AT10" i="20"/>
  <c r="AZ10" i="20"/>
  <c r="D11" i="20"/>
  <c r="F11" i="20"/>
  <c r="H11" i="20"/>
  <c r="J11" i="20"/>
  <c r="L11" i="20"/>
  <c r="N11" i="20"/>
  <c r="P11" i="20"/>
  <c r="R11" i="20"/>
  <c r="T11" i="20"/>
  <c r="V11" i="20"/>
  <c r="X11" i="20"/>
  <c r="Z11" i="20"/>
  <c r="AB11" i="20"/>
  <c r="AD11" i="20"/>
  <c r="AF11" i="20"/>
  <c r="AG11" i="20"/>
  <c r="AK11" i="20"/>
  <c r="AN11" i="20"/>
  <c r="AT11" i="20"/>
  <c r="AZ11" i="20"/>
  <c r="D12" i="20"/>
  <c r="F12" i="20"/>
  <c r="H12" i="20"/>
  <c r="J12" i="20"/>
  <c r="L12" i="20"/>
  <c r="N12" i="20"/>
  <c r="P12" i="20"/>
  <c r="R12" i="20"/>
  <c r="T12" i="20"/>
  <c r="V12" i="20"/>
  <c r="Z12" i="20"/>
  <c r="AB12" i="20"/>
  <c r="AD12" i="20"/>
  <c r="AF12" i="20"/>
  <c r="AK12" i="20"/>
  <c r="AN12" i="20"/>
  <c r="AT12" i="20"/>
  <c r="AZ12" i="20"/>
  <c r="D13" i="20"/>
  <c r="F13" i="20"/>
  <c r="H13" i="20"/>
  <c r="J13" i="20"/>
  <c r="L13" i="20"/>
  <c r="N13" i="20"/>
  <c r="P13" i="20"/>
  <c r="R13" i="20"/>
  <c r="T13" i="20"/>
  <c r="V13" i="20"/>
  <c r="X13" i="20"/>
  <c r="Z13" i="20"/>
  <c r="AB13" i="20"/>
  <c r="AD13" i="20"/>
  <c r="AF13" i="20"/>
  <c r="AG13" i="20"/>
  <c r="AP13" i="20" s="1"/>
  <c r="AV13" i="20" s="1"/>
  <c r="AK13" i="20"/>
  <c r="AN13" i="20"/>
  <c r="AT13" i="20"/>
  <c r="AZ13" i="20"/>
  <c r="D14" i="20"/>
  <c r="F14" i="20"/>
  <c r="H14" i="20"/>
  <c r="J14" i="20"/>
  <c r="L14" i="20"/>
  <c r="N14" i="20"/>
  <c r="P14" i="20"/>
  <c r="R14" i="20"/>
  <c r="T14" i="20"/>
  <c r="V14" i="20"/>
  <c r="X14" i="20"/>
  <c r="Z14" i="20"/>
  <c r="AB14" i="20"/>
  <c r="AD14" i="20"/>
  <c r="AF14" i="20"/>
  <c r="AG14" i="20"/>
  <c r="AP14" i="20" s="1"/>
  <c r="AV14" i="20" s="1"/>
  <c r="AK14" i="20"/>
  <c r="AN14" i="20"/>
  <c r="AT14" i="20"/>
  <c r="AZ14" i="20"/>
  <c r="D15" i="20"/>
  <c r="F15" i="20"/>
  <c r="H15" i="20"/>
  <c r="J15" i="20"/>
  <c r="L15" i="20"/>
  <c r="N15" i="20"/>
  <c r="P15" i="20"/>
  <c r="R15" i="20"/>
  <c r="T15" i="20"/>
  <c r="V15" i="20"/>
  <c r="X15" i="20"/>
  <c r="Z15" i="20"/>
  <c r="AB15" i="20"/>
  <c r="AD15" i="20"/>
  <c r="AF15" i="20"/>
  <c r="AG15" i="20"/>
  <c r="AK15" i="20"/>
  <c r="AN15" i="20"/>
  <c r="AT15" i="20"/>
  <c r="AZ15" i="20"/>
  <c r="D16" i="20"/>
  <c r="F16" i="20"/>
  <c r="H16" i="20"/>
  <c r="J16" i="20"/>
  <c r="L16" i="20"/>
  <c r="N16" i="20"/>
  <c r="P16" i="20"/>
  <c r="R16" i="20"/>
  <c r="T16" i="20"/>
  <c r="V16" i="20"/>
  <c r="X16" i="20"/>
  <c r="Z16" i="20"/>
  <c r="AB16" i="20"/>
  <c r="AD16" i="20"/>
  <c r="AF16" i="20"/>
  <c r="AG16" i="20"/>
  <c r="AP16" i="20" s="1"/>
  <c r="AV16" i="20" s="1"/>
  <c r="AK16" i="20"/>
  <c r="AN16" i="20"/>
  <c r="AT16" i="20"/>
  <c r="AZ16" i="20"/>
  <c r="D17" i="20"/>
  <c r="F17" i="20"/>
  <c r="H17" i="20"/>
  <c r="J17" i="20"/>
  <c r="L17" i="20"/>
  <c r="N17" i="20"/>
  <c r="P17" i="20"/>
  <c r="R17" i="20"/>
  <c r="T17" i="20"/>
  <c r="V17" i="20"/>
  <c r="X17" i="20"/>
  <c r="Z17" i="20"/>
  <c r="AB17" i="20"/>
  <c r="AD17" i="20"/>
  <c r="AF17" i="20"/>
  <c r="AG17" i="20"/>
  <c r="AP17" i="20" s="1"/>
  <c r="AK17" i="20"/>
  <c r="AN17" i="20"/>
  <c r="AT17" i="20"/>
  <c r="AZ17" i="20"/>
  <c r="D18" i="20"/>
  <c r="F18" i="20"/>
  <c r="H18" i="20"/>
  <c r="J18" i="20"/>
  <c r="L18" i="20"/>
  <c r="N18" i="20"/>
  <c r="P18" i="20"/>
  <c r="R18" i="20"/>
  <c r="T18" i="20"/>
  <c r="V18" i="20"/>
  <c r="X18" i="20"/>
  <c r="Z18" i="20"/>
  <c r="AB18" i="20"/>
  <c r="AD18" i="20"/>
  <c r="AF18" i="20"/>
  <c r="AG18" i="20"/>
  <c r="AP18" i="20" s="1"/>
  <c r="AK18" i="20"/>
  <c r="AN18" i="20"/>
  <c r="AT18" i="20"/>
  <c r="AZ18" i="20"/>
  <c r="D19" i="20"/>
  <c r="F19" i="20"/>
  <c r="H19" i="20"/>
  <c r="J19" i="20"/>
  <c r="L19" i="20"/>
  <c r="N19" i="20"/>
  <c r="P19" i="20"/>
  <c r="R19" i="20"/>
  <c r="T19" i="20"/>
  <c r="V19" i="20"/>
  <c r="X19" i="20"/>
  <c r="Z19" i="20"/>
  <c r="AB19" i="20"/>
  <c r="AD19" i="20"/>
  <c r="AF19" i="20"/>
  <c r="AG19" i="20"/>
  <c r="AP19" i="20" s="1"/>
  <c r="AV19" i="20" s="1"/>
  <c r="AK19" i="20"/>
  <c r="AN19" i="20"/>
  <c r="AT19" i="20"/>
  <c r="D20" i="20"/>
  <c r="F20" i="20"/>
  <c r="H20" i="20"/>
  <c r="J20" i="20"/>
  <c r="L20" i="20"/>
  <c r="N20" i="20"/>
  <c r="P20" i="20"/>
  <c r="R20" i="20"/>
  <c r="T20" i="20"/>
  <c r="V20" i="20"/>
  <c r="X20" i="20"/>
  <c r="Z20" i="20"/>
  <c r="AB20" i="20"/>
  <c r="AD20" i="20"/>
  <c r="AF20" i="20"/>
  <c r="AG20" i="20"/>
  <c r="AP20" i="20" s="1"/>
  <c r="AV20" i="20" s="1"/>
  <c r="AK20" i="20"/>
  <c r="AN20" i="20"/>
  <c r="AT20" i="20"/>
  <c r="AF19" i="19"/>
  <c r="AF20" i="19"/>
  <c r="D9" i="19"/>
  <c r="F9" i="19"/>
  <c r="H9" i="19"/>
  <c r="J9" i="19"/>
  <c r="L9" i="19"/>
  <c r="N9" i="19"/>
  <c r="P9" i="19"/>
  <c r="R9" i="19"/>
  <c r="T9" i="19"/>
  <c r="V9" i="19"/>
  <c r="X9" i="19"/>
  <c r="Z9" i="19"/>
  <c r="AB9" i="19"/>
  <c r="AD9" i="19"/>
  <c r="AF9" i="19"/>
  <c r="AG9" i="19"/>
  <c r="AK9" i="19"/>
  <c r="AN9" i="19"/>
  <c r="AT9" i="19"/>
  <c r="AZ9" i="19"/>
  <c r="A10" i="19"/>
  <c r="A11" i="19" s="1"/>
  <c r="A12" i="19" s="1"/>
  <c r="A13" i="19" s="1"/>
  <c r="A14" i="19" s="1"/>
  <c r="D10" i="19"/>
  <c r="F10" i="19"/>
  <c r="H10" i="19"/>
  <c r="J10" i="19"/>
  <c r="L10" i="19"/>
  <c r="N10" i="19"/>
  <c r="P10" i="19"/>
  <c r="R10" i="19"/>
  <c r="T10" i="19"/>
  <c r="V10" i="19"/>
  <c r="X10" i="19"/>
  <c r="Z10" i="19"/>
  <c r="AB10" i="19"/>
  <c r="AD10" i="19"/>
  <c r="AF10" i="19"/>
  <c r="AG10" i="19"/>
  <c r="AK10" i="19"/>
  <c r="AN10" i="19"/>
  <c r="AT10" i="19"/>
  <c r="AZ10" i="19"/>
  <c r="D11" i="19"/>
  <c r="F11" i="19"/>
  <c r="H11" i="19"/>
  <c r="J11" i="19"/>
  <c r="L11" i="19"/>
  <c r="N11" i="19"/>
  <c r="P11" i="19"/>
  <c r="R11" i="19"/>
  <c r="T11" i="19"/>
  <c r="V11" i="19"/>
  <c r="X11" i="19"/>
  <c r="Z11" i="19"/>
  <c r="AB11" i="19"/>
  <c r="AD11" i="19"/>
  <c r="AF11" i="19"/>
  <c r="AG11" i="19"/>
  <c r="AP11" i="19" s="1"/>
  <c r="AP26" i="19" s="1"/>
  <c r="AK11" i="19"/>
  <c r="AN11" i="19"/>
  <c r="AT11" i="19"/>
  <c r="AZ11" i="19"/>
  <c r="D12" i="19"/>
  <c r="F12" i="19"/>
  <c r="H12" i="19"/>
  <c r="J12" i="19"/>
  <c r="L12" i="19"/>
  <c r="N12" i="19"/>
  <c r="P12" i="19"/>
  <c r="R12" i="19"/>
  <c r="T12" i="19"/>
  <c r="V12" i="19"/>
  <c r="X12" i="19"/>
  <c r="Z12" i="19"/>
  <c r="AB12" i="19"/>
  <c r="AD12" i="19"/>
  <c r="AF12" i="19"/>
  <c r="AG12" i="19"/>
  <c r="AP12" i="19" s="1"/>
  <c r="AK12" i="19"/>
  <c r="AN12" i="19"/>
  <c r="AT12" i="19"/>
  <c r="AZ12" i="19"/>
  <c r="D13" i="19"/>
  <c r="F13" i="19"/>
  <c r="H13" i="19"/>
  <c r="J13" i="19"/>
  <c r="L13" i="19"/>
  <c r="N13" i="19"/>
  <c r="P13" i="19"/>
  <c r="R13" i="19"/>
  <c r="T13" i="19"/>
  <c r="V13" i="19"/>
  <c r="X13" i="19"/>
  <c r="Z13" i="19"/>
  <c r="AB13" i="19"/>
  <c r="AD13" i="19"/>
  <c r="AF13" i="19"/>
  <c r="AG13" i="19"/>
  <c r="AP13" i="19" s="1"/>
  <c r="AV13" i="19" s="1"/>
  <c r="AK13" i="19"/>
  <c r="AN13" i="19"/>
  <c r="AT13" i="19"/>
  <c r="AZ13" i="19"/>
  <c r="D14" i="19"/>
  <c r="F14" i="19"/>
  <c r="H14" i="19"/>
  <c r="J14" i="19"/>
  <c r="L14" i="19"/>
  <c r="N14" i="19"/>
  <c r="P14" i="19"/>
  <c r="R14" i="19"/>
  <c r="T14" i="19"/>
  <c r="V14" i="19"/>
  <c r="X14" i="19"/>
  <c r="Z14" i="19"/>
  <c r="AB14" i="19"/>
  <c r="AD14" i="19"/>
  <c r="AF14" i="19"/>
  <c r="AG14" i="19"/>
  <c r="AP14" i="19" s="1"/>
  <c r="AV14" i="19" s="1"/>
  <c r="AK14" i="19"/>
  <c r="AN14" i="19"/>
  <c r="AT14" i="19"/>
  <c r="AZ14" i="19"/>
  <c r="D15" i="19"/>
  <c r="F15" i="19"/>
  <c r="H15" i="19"/>
  <c r="J15" i="19"/>
  <c r="L15" i="19"/>
  <c r="N15" i="19"/>
  <c r="P15" i="19"/>
  <c r="R15" i="19"/>
  <c r="T15" i="19"/>
  <c r="V15" i="19"/>
  <c r="X15" i="19"/>
  <c r="Z15" i="19"/>
  <c r="AB15" i="19"/>
  <c r="AD15" i="19"/>
  <c r="AF15" i="19"/>
  <c r="AG15" i="19"/>
  <c r="AK15" i="19"/>
  <c r="AN15" i="19"/>
  <c r="AT15" i="19"/>
  <c r="AZ15" i="19"/>
  <c r="D16" i="19"/>
  <c r="F16" i="19"/>
  <c r="H16" i="19"/>
  <c r="J16" i="19"/>
  <c r="L16" i="19"/>
  <c r="N16" i="19"/>
  <c r="P16" i="19"/>
  <c r="R16" i="19"/>
  <c r="T16" i="19"/>
  <c r="V16" i="19"/>
  <c r="X16" i="19"/>
  <c r="Z16" i="19"/>
  <c r="AB16" i="19"/>
  <c r="AD16" i="19"/>
  <c r="AF16" i="19"/>
  <c r="AG16" i="19"/>
  <c r="AK16" i="19"/>
  <c r="AN16" i="19"/>
  <c r="AT16" i="19"/>
  <c r="AZ16" i="19"/>
  <c r="D17" i="19"/>
  <c r="F17" i="19"/>
  <c r="H17" i="19"/>
  <c r="J17" i="19"/>
  <c r="L17" i="19"/>
  <c r="N17" i="19"/>
  <c r="P17" i="19"/>
  <c r="R17" i="19"/>
  <c r="T17" i="19"/>
  <c r="V17" i="19"/>
  <c r="X17" i="19"/>
  <c r="Z17" i="19"/>
  <c r="AB17" i="19"/>
  <c r="AD17" i="19"/>
  <c r="AF17" i="19"/>
  <c r="AG17" i="19"/>
  <c r="AP17" i="19" s="1"/>
  <c r="AV17" i="19" s="1"/>
  <c r="AK17" i="19"/>
  <c r="AN17" i="19"/>
  <c r="AT17" i="19"/>
  <c r="AZ17" i="19"/>
  <c r="D18" i="19"/>
  <c r="F18" i="19"/>
  <c r="H18" i="19"/>
  <c r="J18" i="19"/>
  <c r="L18" i="19"/>
  <c r="N18" i="19"/>
  <c r="P18" i="19"/>
  <c r="R18" i="19"/>
  <c r="T18" i="19"/>
  <c r="V18" i="19"/>
  <c r="X18" i="19"/>
  <c r="Z18" i="19"/>
  <c r="AB18" i="19"/>
  <c r="AD18" i="19"/>
  <c r="AF18" i="19"/>
  <c r="AG18" i="19"/>
  <c r="AP18" i="19" s="1"/>
  <c r="AK18" i="19"/>
  <c r="AN18" i="19"/>
  <c r="AT18" i="19"/>
  <c r="AZ18" i="19"/>
  <c r="D19" i="19"/>
  <c r="F19" i="19"/>
  <c r="H19" i="19"/>
  <c r="J19" i="19"/>
  <c r="L19" i="19"/>
  <c r="N19" i="19"/>
  <c r="P19" i="19"/>
  <c r="R19" i="19"/>
  <c r="T19" i="19"/>
  <c r="V19" i="19"/>
  <c r="X19" i="19"/>
  <c r="Z19" i="19"/>
  <c r="AB19" i="19"/>
  <c r="AD19" i="19"/>
  <c r="AG19" i="19"/>
  <c r="AP19" i="19" s="1"/>
  <c r="AV19" i="19" s="1"/>
  <c r="AK19" i="19"/>
  <c r="AN19" i="19"/>
  <c r="AT19" i="19"/>
  <c r="AZ19" i="19"/>
  <c r="D20" i="19"/>
  <c r="F20" i="19"/>
  <c r="H20" i="19"/>
  <c r="J20" i="19"/>
  <c r="L20" i="19"/>
  <c r="N20" i="19"/>
  <c r="P20" i="19"/>
  <c r="R20" i="19"/>
  <c r="T20" i="19"/>
  <c r="V20" i="19"/>
  <c r="X20" i="19"/>
  <c r="Z20" i="19"/>
  <c r="AB20" i="19"/>
  <c r="AD20" i="19"/>
  <c r="AG20" i="19"/>
  <c r="AP20" i="19" s="1"/>
  <c r="AK20" i="19"/>
  <c r="AN20" i="19"/>
  <c r="AT20" i="19"/>
  <c r="AZ20" i="19"/>
  <c r="AG18" i="18"/>
  <c r="AP18" i="18" s="1"/>
  <c r="AV18" i="18" s="1"/>
  <c r="D17" i="18"/>
  <c r="F17" i="18"/>
  <c r="H17" i="18"/>
  <c r="J17" i="18"/>
  <c r="L17" i="18"/>
  <c r="N17" i="18"/>
  <c r="P17" i="18"/>
  <c r="R17" i="18"/>
  <c r="T17" i="18"/>
  <c r="V17" i="18"/>
  <c r="X17" i="18"/>
  <c r="Z17" i="18"/>
  <c r="AB17" i="18"/>
  <c r="AD17" i="18"/>
  <c r="AF17" i="18"/>
  <c r="AG17" i="18"/>
  <c r="AP17" i="18" s="1"/>
  <c r="AG9" i="18"/>
  <c r="AH9" i="18" s="1"/>
  <c r="AG10" i="18"/>
  <c r="AP10" i="18" s="1"/>
  <c r="AG11" i="18"/>
  <c r="AP11" i="18" s="1"/>
  <c r="AG12" i="18"/>
  <c r="AP12" i="18" s="1"/>
  <c r="AG13" i="18"/>
  <c r="AP13" i="18" s="1"/>
  <c r="AV13" i="18" s="1"/>
  <c r="AG14" i="18"/>
  <c r="AP14" i="18" s="1"/>
  <c r="AG15" i="18"/>
  <c r="AG16" i="18"/>
  <c r="AP16" i="18" s="1"/>
  <c r="AV16" i="18" s="1"/>
  <c r="AK17" i="18"/>
  <c r="AN17" i="18"/>
  <c r="AT17" i="18"/>
  <c r="AK14" i="18"/>
  <c r="P16" i="18"/>
  <c r="N16" i="18"/>
  <c r="L16" i="18"/>
  <c r="J16" i="18"/>
  <c r="H16" i="18"/>
  <c r="AB16" i="18"/>
  <c r="Z16" i="18"/>
  <c r="X16" i="18"/>
  <c r="V16" i="18"/>
  <c r="T16" i="18"/>
  <c r="R16" i="18"/>
  <c r="AK16" i="18"/>
  <c r="AD16" i="18"/>
  <c r="AD15" i="18"/>
  <c r="AN16" i="18"/>
  <c r="AZ16" i="18"/>
  <c r="F16" i="18"/>
  <c r="D16" i="18"/>
  <c r="D9" i="18"/>
  <c r="F9" i="18"/>
  <c r="H9" i="18"/>
  <c r="J9" i="18"/>
  <c r="L9" i="18"/>
  <c r="N9" i="18"/>
  <c r="P9" i="18"/>
  <c r="R9" i="18"/>
  <c r="T9" i="18"/>
  <c r="V9" i="18"/>
  <c r="X9" i="18"/>
  <c r="Z9" i="18"/>
  <c r="AB9" i="18"/>
  <c r="AD9" i="18"/>
  <c r="AF9" i="18"/>
  <c r="AK9" i="18"/>
  <c r="AN9" i="18"/>
  <c r="AT9" i="18"/>
  <c r="AZ9" i="18"/>
  <c r="A10" i="18"/>
  <c r="A11" i="18" s="1"/>
  <c r="A12" i="18" s="1"/>
  <c r="A13" i="18" s="1"/>
  <c r="A14" i="18" s="1"/>
  <c r="D10" i="18"/>
  <c r="F10" i="18"/>
  <c r="H10" i="18"/>
  <c r="J10" i="18"/>
  <c r="L10" i="18"/>
  <c r="N10" i="18"/>
  <c r="P10" i="18"/>
  <c r="R10" i="18"/>
  <c r="T10" i="18"/>
  <c r="V10" i="18"/>
  <c r="X10" i="18"/>
  <c r="Z10" i="18"/>
  <c r="AB10" i="18"/>
  <c r="AD10" i="18"/>
  <c r="AF10" i="18"/>
  <c r="AK10" i="18"/>
  <c r="AN10" i="18"/>
  <c r="AT10" i="18"/>
  <c r="AZ10" i="18"/>
  <c r="D11" i="18"/>
  <c r="F11" i="18"/>
  <c r="H11" i="18"/>
  <c r="J11" i="18"/>
  <c r="L11" i="18"/>
  <c r="N11" i="18"/>
  <c r="P11" i="18"/>
  <c r="R11" i="18"/>
  <c r="T11" i="18"/>
  <c r="V11" i="18"/>
  <c r="X11" i="18"/>
  <c r="Z11" i="18"/>
  <c r="AB11" i="18"/>
  <c r="AD11" i="18"/>
  <c r="AF11" i="18"/>
  <c r="AK11" i="18"/>
  <c r="AN11" i="18"/>
  <c r="AT11" i="18"/>
  <c r="AZ11" i="18"/>
  <c r="D12" i="18"/>
  <c r="F12" i="18"/>
  <c r="H12" i="18"/>
  <c r="J12" i="18"/>
  <c r="L12" i="18"/>
  <c r="N12" i="18"/>
  <c r="P12" i="18"/>
  <c r="R12" i="18"/>
  <c r="T12" i="18"/>
  <c r="V12" i="18"/>
  <c r="X12" i="18"/>
  <c r="Z12" i="18"/>
  <c r="AB12" i="18"/>
  <c r="AD12" i="18"/>
  <c r="AF12" i="18"/>
  <c r="AK12" i="18"/>
  <c r="AN12" i="18"/>
  <c r="AT12" i="18"/>
  <c r="AZ12" i="18"/>
  <c r="D13" i="18"/>
  <c r="F13" i="18"/>
  <c r="H13" i="18"/>
  <c r="J13" i="18"/>
  <c r="L13" i="18"/>
  <c r="N13" i="18"/>
  <c r="P13" i="18"/>
  <c r="R13" i="18"/>
  <c r="T13" i="18"/>
  <c r="V13" i="18"/>
  <c r="X13" i="18"/>
  <c r="Z13" i="18"/>
  <c r="AB13" i="18"/>
  <c r="AD13" i="18"/>
  <c r="AF13" i="18"/>
  <c r="AK13" i="18"/>
  <c r="AN13" i="18"/>
  <c r="AT13" i="18"/>
  <c r="AZ13" i="18"/>
  <c r="D14" i="18"/>
  <c r="F14" i="18"/>
  <c r="H14" i="18"/>
  <c r="J14" i="18"/>
  <c r="L14" i="18"/>
  <c r="N14" i="18"/>
  <c r="P14" i="18"/>
  <c r="R14" i="18"/>
  <c r="T14" i="18"/>
  <c r="V14" i="18"/>
  <c r="X14" i="18"/>
  <c r="Z14" i="18"/>
  <c r="AB14" i="18"/>
  <c r="AD14" i="18"/>
  <c r="AF14" i="18"/>
  <c r="AN14" i="18"/>
  <c r="AT14" i="18"/>
  <c r="AZ14" i="18"/>
  <c r="D15" i="18"/>
  <c r="F15" i="18"/>
  <c r="H15" i="18"/>
  <c r="J15" i="18"/>
  <c r="L15" i="18"/>
  <c r="N15" i="18"/>
  <c r="P15" i="18"/>
  <c r="R15" i="18"/>
  <c r="T15" i="18"/>
  <c r="V15" i="18"/>
  <c r="X15" i="18"/>
  <c r="Z15" i="18"/>
  <c r="AB15" i="18"/>
  <c r="AF15" i="18"/>
  <c r="AK15" i="18"/>
  <c r="AN15" i="18"/>
  <c r="AT15" i="18"/>
  <c r="AZ15" i="18"/>
  <c r="AF16" i="18"/>
  <c r="AT16" i="18"/>
  <c r="AZ17" i="18"/>
  <c r="D18" i="18"/>
  <c r="F18" i="18"/>
  <c r="H18" i="18"/>
  <c r="J18" i="18"/>
  <c r="L18" i="18"/>
  <c r="N18" i="18"/>
  <c r="P18" i="18"/>
  <c r="R18" i="18"/>
  <c r="T18" i="18"/>
  <c r="V18" i="18"/>
  <c r="X18" i="18"/>
  <c r="Z18" i="18"/>
  <c r="AB18" i="18"/>
  <c r="AD18" i="18"/>
  <c r="AF18" i="18"/>
  <c r="AK18" i="18"/>
  <c r="AN18" i="18"/>
  <c r="AT18" i="18"/>
  <c r="AZ18" i="18"/>
  <c r="D19" i="18"/>
  <c r="F19" i="18"/>
  <c r="H19" i="18"/>
  <c r="J19" i="18"/>
  <c r="L19" i="18"/>
  <c r="N19" i="18"/>
  <c r="P19" i="18"/>
  <c r="R19" i="18"/>
  <c r="T19" i="18"/>
  <c r="V19" i="18"/>
  <c r="X19" i="18"/>
  <c r="Z19" i="18"/>
  <c r="AB19" i="18"/>
  <c r="AD19" i="18"/>
  <c r="AF19" i="18"/>
  <c r="AG19" i="18"/>
  <c r="AP19" i="18" s="1"/>
  <c r="AV19" i="18" s="1"/>
  <c r="AK19" i="18"/>
  <c r="AN19" i="18"/>
  <c r="AT19" i="18"/>
  <c r="AZ19" i="18"/>
  <c r="D20" i="18"/>
  <c r="F20" i="18"/>
  <c r="H20" i="18"/>
  <c r="J20" i="18"/>
  <c r="L20" i="18"/>
  <c r="N20" i="18"/>
  <c r="P20" i="18"/>
  <c r="R20" i="18"/>
  <c r="T20" i="18"/>
  <c r="V20" i="18"/>
  <c r="X20" i="18"/>
  <c r="Z20" i="18"/>
  <c r="AB20" i="18"/>
  <c r="AD20" i="18"/>
  <c r="AF20" i="18"/>
  <c r="AG20" i="18"/>
  <c r="AP20" i="18" s="1"/>
  <c r="AV20" i="18" s="1"/>
  <c r="AK20" i="18"/>
  <c r="AN20" i="18"/>
  <c r="AT20" i="18"/>
  <c r="AZ20" i="18"/>
  <c r="D20" i="16"/>
  <c r="F20" i="16"/>
  <c r="H20" i="16"/>
  <c r="I10" i="16"/>
  <c r="I14" i="16"/>
  <c r="K10" i="16"/>
  <c r="K14" i="16"/>
  <c r="L17" i="16" s="1"/>
  <c r="N20" i="16"/>
  <c r="P20" i="16"/>
  <c r="R20" i="16"/>
  <c r="T20" i="16"/>
  <c r="V20" i="16"/>
  <c r="X20" i="16"/>
  <c r="Z20" i="16"/>
  <c r="AB20" i="16"/>
  <c r="AD20" i="16"/>
  <c r="AF20" i="16"/>
  <c r="AG20" i="16"/>
  <c r="AP20" i="16" s="1"/>
  <c r="AV20" i="16" s="1"/>
  <c r="AG9" i="16"/>
  <c r="AG11" i="16"/>
  <c r="AP11" i="16" s="1"/>
  <c r="AV11" i="16" s="1"/>
  <c r="AG12" i="16"/>
  <c r="AP12" i="16" s="1"/>
  <c r="AV12" i="16" s="1"/>
  <c r="AG13" i="16"/>
  <c r="AP13" i="16" s="1"/>
  <c r="AV13" i="16" s="1"/>
  <c r="AG15" i="16"/>
  <c r="AP15" i="16" s="1"/>
  <c r="AV15" i="16" s="1"/>
  <c r="AG16" i="16"/>
  <c r="AP16" i="16" s="1"/>
  <c r="AV16" i="16" s="1"/>
  <c r="AG17" i="16"/>
  <c r="AP17" i="16" s="1"/>
  <c r="AV17" i="16" s="1"/>
  <c r="AG18" i="16"/>
  <c r="AP18" i="16" s="1"/>
  <c r="AV18" i="16" s="1"/>
  <c r="AG19" i="16"/>
  <c r="AP19" i="16" s="1"/>
  <c r="AK20" i="16"/>
  <c r="AN20" i="16"/>
  <c r="AT20" i="16"/>
  <c r="AF16" i="16"/>
  <c r="AT12" i="17"/>
  <c r="AT11" i="17"/>
  <c r="T17" i="16"/>
  <c r="AN17" i="16"/>
  <c r="AD17" i="16"/>
  <c r="AB17" i="16"/>
  <c r="Z17" i="16"/>
  <c r="X17" i="16"/>
  <c r="V17" i="16"/>
  <c r="R17" i="16"/>
  <c r="P17" i="16"/>
  <c r="N17" i="16"/>
  <c r="H17" i="16"/>
  <c r="AG16" i="17"/>
  <c r="AP16" i="17" s="1"/>
  <c r="AG15" i="17"/>
  <c r="AP15" i="17" s="1"/>
  <c r="AG14" i="17"/>
  <c r="AP14" i="17" s="1"/>
  <c r="AV14" i="17" s="1"/>
  <c r="AG13" i="17"/>
  <c r="AP13" i="17" s="1"/>
  <c r="AV13" i="17" s="1"/>
  <c r="AG12" i="17"/>
  <c r="AP12" i="17" s="1"/>
  <c r="AV12" i="17" s="1"/>
  <c r="AG11" i="17"/>
  <c r="AG10" i="17"/>
  <c r="AP10" i="17" s="1"/>
  <c r="AV10" i="17" s="1"/>
  <c r="AG9" i="17"/>
  <c r="AP9" i="17" s="1"/>
  <c r="AV9" i="17" s="1"/>
  <c r="AG8" i="17"/>
  <c r="AP8" i="17" s="1"/>
  <c r="AV8" i="17" s="1"/>
  <c r="AG7" i="17"/>
  <c r="AP7" i="17" s="1"/>
  <c r="AV7" i="17" s="1"/>
  <c r="AG6" i="17"/>
  <c r="AP6" i="17" s="1"/>
  <c r="AG5" i="17"/>
  <c r="AP5" i="17" s="1"/>
  <c r="AZ16" i="17"/>
  <c r="AT16" i="17"/>
  <c r="AN16" i="17"/>
  <c r="AK16" i="17"/>
  <c r="AD16" i="17"/>
  <c r="AB16" i="17"/>
  <c r="Z16" i="17"/>
  <c r="X16" i="17"/>
  <c r="V16" i="17"/>
  <c r="T16" i="17"/>
  <c r="R16" i="17"/>
  <c r="P16" i="17"/>
  <c r="N16" i="17"/>
  <c r="L16" i="17"/>
  <c r="J16" i="17"/>
  <c r="H16" i="17"/>
  <c r="F16" i="17"/>
  <c r="D16" i="17"/>
  <c r="A12" i="17"/>
  <c r="A13" i="17" s="1"/>
  <c r="A14" i="17" s="1"/>
  <c r="A15" i="17" s="1"/>
  <c r="A16" i="17" s="1"/>
  <c r="AZ15" i="17"/>
  <c r="AT15" i="17"/>
  <c r="AN15" i="17"/>
  <c r="AK15" i="17"/>
  <c r="AD15" i="17"/>
  <c r="AB15" i="17"/>
  <c r="Z15" i="17"/>
  <c r="X15" i="17"/>
  <c r="V15" i="17"/>
  <c r="T15" i="17"/>
  <c r="R15" i="17"/>
  <c r="P15" i="17"/>
  <c r="N15" i="17"/>
  <c r="L15" i="17"/>
  <c r="J15" i="17"/>
  <c r="H15" i="17"/>
  <c r="F15" i="17"/>
  <c r="D15" i="17"/>
  <c r="AZ14" i="17"/>
  <c r="AT14" i="17"/>
  <c r="AN14" i="17"/>
  <c r="AK14" i="17"/>
  <c r="AD14" i="17"/>
  <c r="AB14" i="17"/>
  <c r="Z14" i="17"/>
  <c r="X14" i="17"/>
  <c r="V14" i="17"/>
  <c r="T14" i="17"/>
  <c r="R14" i="17"/>
  <c r="P14" i="17"/>
  <c r="N14" i="17"/>
  <c r="L14" i="17"/>
  <c r="J14" i="17"/>
  <c r="H14" i="17"/>
  <c r="F14" i="17"/>
  <c r="D14" i="17"/>
  <c r="AZ13" i="17"/>
  <c r="AT13" i="17"/>
  <c r="AN13" i="17"/>
  <c r="AK13" i="17"/>
  <c r="AD13" i="17"/>
  <c r="AB13" i="17"/>
  <c r="Z13" i="17"/>
  <c r="X13" i="17"/>
  <c r="V13" i="17"/>
  <c r="T13" i="17"/>
  <c r="R13" i="17"/>
  <c r="P13" i="17"/>
  <c r="N13" i="17"/>
  <c r="L13" i="17"/>
  <c r="J13" i="17"/>
  <c r="H13" i="17"/>
  <c r="F13" i="17"/>
  <c r="D13" i="17"/>
  <c r="AZ12" i="17"/>
  <c r="AN12" i="17"/>
  <c r="AK12" i="17"/>
  <c r="AD12" i="17"/>
  <c r="AB12" i="17"/>
  <c r="Z12" i="17"/>
  <c r="X12" i="17"/>
  <c r="V12" i="17"/>
  <c r="T12" i="17"/>
  <c r="R12" i="17"/>
  <c r="P12" i="17"/>
  <c r="N12" i="17"/>
  <c r="L12" i="17"/>
  <c r="J12" i="17"/>
  <c r="H12" i="17"/>
  <c r="F12" i="17"/>
  <c r="D12" i="17"/>
  <c r="AZ11" i="17"/>
  <c r="AN11" i="17"/>
  <c r="AK11" i="17"/>
  <c r="AD11" i="17"/>
  <c r="AB11" i="17"/>
  <c r="Z11" i="17"/>
  <c r="X11" i="17"/>
  <c r="V11" i="17"/>
  <c r="T11" i="17"/>
  <c r="R11" i="17"/>
  <c r="P11" i="17"/>
  <c r="N11" i="17"/>
  <c r="L11" i="17"/>
  <c r="J11" i="17"/>
  <c r="H11" i="17"/>
  <c r="F11" i="17"/>
  <c r="D11" i="17"/>
  <c r="AZ10" i="17"/>
  <c r="AT10" i="17"/>
  <c r="AN10" i="17"/>
  <c r="AK10" i="17"/>
  <c r="AD10" i="17"/>
  <c r="AB10" i="17"/>
  <c r="Z10" i="17"/>
  <c r="X10" i="17"/>
  <c r="V10" i="17"/>
  <c r="T10" i="17"/>
  <c r="R10" i="17"/>
  <c r="P10" i="17"/>
  <c r="N10" i="17"/>
  <c r="L10" i="17"/>
  <c r="J10" i="17"/>
  <c r="H10" i="17"/>
  <c r="F10" i="17"/>
  <c r="D10" i="17"/>
  <c r="A6" i="17"/>
  <c r="A7" i="17" s="1"/>
  <c r="A8" i="17" s="1"/>
  <c r="A9" i="17" s="1"/>
  <c r="A10" i="17" s="1"/>
  <c r="AZ9" i="17"/>
  <c r="AT9" i="17"/>
  <c r="AN9" i="17"/>
  <c r="AK9" i="17"/>
  <c r="AD9" i="17"/>
  <c r="AB9" i="17"/>
  <c r="Z9" i="17"/>
  <c r="X9" i="17"/>
  <c r="V9" i="17"/>
  <c r="T9" i="17"/>
  <c r="R9" i="17"/>
  <c r="P9" i="17"/>
  <c r="N9" i="17"/>
  <c r="L9" i="17"/>
  <c r="J9" i="17"/>
  <c r="H9" i="17"/>
  <c r="F9" i="17"/>
  <c r="D9" i="17"/>
  <c r="AZ8" i="17"/>
  <c r="AT8" i="17"/>
  <c r="AN8" i="17"/>
  <c r="AK8" i="17"/>
  <c r="AD8" i="17"/>
  <c r="AB8" i="17"/>
  <c r="Z8" i="17"/>
  <c r="X8" i="17"/>
  <c r="V8" i="17"/>
  <c r="T8" i="17"/>
  <c r="R8" i="17"/>
  <c r="P8" i="17"/>
  <c r="N8" i="17"/>
  <c r="L8" i="17"/>
  <c r="J8" i="17"/>
  <c r="H8" i="17"/>
  <c r="F8" i="17"/>
  <c r="D8" i="17"/>
  <c r="AZ7" i="17"/>
  <c r="AT7" i="17"/>
  <c r="AN7" i="17"/>
  <c r="AK7" i="17"/>
  <c r="AD7" i="17"/>
  <c r="AB7" i="17"/>
  <c r="Z7" i="17"/>
  <c r="X7" i="17"/>
  <c r="V7" i="17"/>
  <c r="T7" i="17"/>
  <c r="R7" i="17"/>
  <c r="P7" i="17"/>
  <c r="N7" i="17"/>
  <c r="L7" i="17"/>
  <c r="J7" i="17"/>
  <c r="H7" i="17"/>
  <c r="F7" i="17"/>
  <c r="D7" i="17"/>
  <c r="AZ6" i="17"/>
  <c r="AT6" i="17"/>
  <c r="AN6" i="17"/>
  <c r="AK6" i="17"/>
  <c r="AD6" i="17"/>
  <c r="AB6" i="17"/>
  <c r="Z6" i="17"/>
  <c r="X6" i="17"/>
  <c r="V6" i="17"/>
  <c r="T6" i="17"/>
  <c r="R6" i="17"/>
  <c r="P6" i="17"/>
  <c r="N6" i="17"/>
  <c r="L6" i="17"/>
  <c r="J6" i="17"/>
  <c r="H6" i="17"/>
  <c r="F6" i="17"/>
  <c r="D6" i="17"/>
  <c r="AZ5" i="17"/>
  <c r="AT5" i="17"/>
  <c r="AN5" i="17"/>
  <c r="AK5" i="17"/>
  <c r="AD5" i="17"/>
  <c r="AB5" i="17"/>
  <c r="Z5" i="17"/>
  <c r="X5" i="17"/>
  <c r="V5" i="17"/>
  <c r="T5" i="17"/>
  <c r="R5" i="17"/>
  <c r="P5" i="17"/>
  <c r="N5" i="17"/>
  <c r="L5" i="17"/>
  <c r="J5" i="17"/>
  <c r="H5" i="17"/>
  <c r="F5" i="17"/>
  <c r="D5" i="17"/>
  <c r="AT19" i="16"/>
  <c r="AT18" i="16"/>
  <c r="AT17" i="16"/>
  <c r="AT16" i="16"/>
  <c r="AT15" i="16"/>
  <c r="AT14" i="16"/>
  <c r="AF19" i="16"/>
  <c r="AF18" i="16"/>
  <c r="AF17" i="16"/>
  <c r="AF15" i="16"/>
  <c r="AF14" i="16"/>
  <c r="AF13" i="16"/>
  <c r="AF12" i="16"/>
  <c r="AF11" i="16"/>
  <c r="AF10" i="16"/>
  <c r="AF9" i="16"/>
  <c r="AT13" i="16"/>
  <c r="AT12" i="16"/>
  <c r="AT11" i="16"/>
  <c r="AT10" i="16"/>
  <c r="AT9" i="16"/>
  <c r="AN19" i="16"/>
  <c r="AN18" i="16"/>
  <c r="AN15" i="16"/>
  <c r="AN14" i="16"/>
  <c r="AN13" i="16"/>
  <c r="AN12" i="16"/>
  <c r="AN11" i="16"/>
  <c r="AN10" i="16"/>
  <c r="AN9" i="16"/>
  <c r="AK19" i="16"/>
  <c r="AK18" i="16"/>
  <c r="AK17" i="16"/>
  <c r="AK15" i="16"/>
  <c r="AK14" i="16"/>
  <c r="AK13" i="16"/>
  <c r="AK12" i="16"/>
  <c r="AK11" i="16"/>
  <c r="AK10" i="16"/>
  <c r="AK9" i="16"/>
  <c r="AB19" i="16"/>
  <c r="AB18" i="16"/>
  <c r="AB15" i="16"/>
  <c r="AB14" i="16"/>
  <c r="AB13" i="16"/>
  <c r="AB12" i="16"/>
  <c r="AB11" i="16"/>
  <c r="AB10" i="16"/>
  <c r="AB9" i="16"/>
  <c r="J9" i="16"/>
  <c r="Z9" i="16"/>
  <c r="AD9" i="16"/>
  <c r="X9" i="16"/>
  <c r="AZ20" i="16"/>
  <c r="A17" i="16"/>
  <c r="A18" i="16" s="1"/>
  <c r="A19" i="16" s="1"/>
  <c r="A20" i="16" s="1"/>
  <c r="AZ19" i="16"/>
  <c r="AD19" i="16"/>
  <c r="Z19" i="16"/>
  <c r="X19" i="16"/>
  <c r="V19" i="16"/>
  <c r="T19" i="16"/>
  <c r="R19" i="16"/>
  <c r="P19" i="16"/>
  <c r="N19" i="16"/>
  <c r="H19" i="16"/>
  <c r="F19" i="16"/>
  <c r="D19" i="16"/>
  <c r="AZ18" i="16"/>
  <c r="AD18" i="16"/>
  <c r="Z18" i="16"/>
  <c r="X18" i="16"/>
  <c r="V18" i="16"/>
  <c r="T18" i="16"/>
  <c r="R18" i="16"/>
  <c r="P18" i="16"/>
  <c r="N18" i="16"/>
  <c r="H18" i="16"/>
  <c r="F18" i="16"/>
  <c r="D18" i="16"/>
  <c r="AZ17" i="16"/>
  <c r="F17" i="16"/>
  <c r="D17" i="16"/>
  <c r="AZ15" i="16"/>
  <c r="AD15" i="16"/>
  <c r="Z15" i="16"/>
  <c r="X15" i="16"/>
  <c r="V15" i="16"/>
  <c r="T15" i="16"/>
  <c r="R15" i="16"/>
  <c r="P15" i="16"/>
  <c r="N15" i="16"/>
  <c r="H15" i="16"/>
  <c r="F15" i="16"/>
  <c r="D15" i="16"/>
  <c r="AZ14" i="16"/>
  <c r="AD14" i="16"/>
  <c r="Z14" i="16"/>
  <c r="X14" i="16"/>
  <c r="V14" i="16"/>
  <c r="T14" i="16"/>
  <c r="R14" i="16"/>
  <c r="P14" i="16"/>
  <c r="N14" i="16"/>
  <c r="H14" i="16"/>
  <c r="F14" i="16"/>
  <c r="D14" i="16"/>
  <c r="A10" i="16"/>
  <c r="A11" i="16" s="1"/>
  <c r="A12" i="16" s="1"/>
  <c r="A13" i="16" s="1"/>
  <c r="A14" i="16" s="1"/>
  <c r="AZ13" i="16"/>
  <c r="AD13" i="16"/>
  <c r="Z13" i="16"/>
  <c r="X13" i="16"/>
  <c r="V13" i="16"/>
  <c r="T13" i="16"/>
  <c r="R13" i="16"/>
  <c r="P13" i="16"/>
  <c r="N13" i="16"/>
  <c r="H13" i="16"/>
  <c r="F13" i="16"/>
  <c r="D13" i="16"/>
  <c r="AZ12" i="16"/>
  <c r="AD12" i="16"/>
  <c r="Z12" i="16"/>
  <c r="X12" i="16"/>
  <c r="V12" i="16"/>
  <c r="T12" i="16"/>
  <c r="R12" i="16"/>
  <c r="P12" i="16"/>
  <c r="N12" i="16"/>
  <c r="H12" i="16"/>
  <c r="F12" i="16"/>
  <c r="D12" i="16"/>
  <c r="AZ11" i="16"/>
  <c r="AD11" i="16"/>
  <c r="Z11" i="16"/>
  <c r="X11" i="16"/>
  <c r="V11" i="16"/>
  <c r="T11" i="16"/>
  <c r="R11" i="16"/>
  <c r="P11" i="16"/>
  <c r="N11" i="16"/>
  <c r="H11" i="16"/>
  <c r="F11" i="16"/>
  <c r="D11" i="16"/>
  <c r="AZ10" i="16"/>
  <c r="AD10" i="16"/>
  <c r="Z10" i="16"/>
  <c r="X10" i="16"/>
  <c r="V10" i="16"/>
  <c r="T10" i="16"/>
  <c r="R10" i="16"/>
  <c r="P10" i="16"/>
  <c r="N10" i="16"/>
  <c r="H10" i="16"/>
  <c r="F10" i="16"/>
  <c r="D10" i="16"/>
  <c r="AZ9" i="16"/>
  <c r="V9" i="16"/>
  <c r="T9" i="16"/>
  <c r="R9" i="16"/>
  <c r="P9" i="16"/>
  <c r="N9" i="16"/>
  <c r="L9" i="16"/>
  <c r="H9" i="16"/>
  <c r="F9" i="16"/>
  <c r="D9" i="16"/>
  <c r="H11" i="27"/>
  <c r="D12" i="26"/>
  <c r="D9" i="26"/>
  <c r="D10" i="26"/>
  <c r="D25" i="26"/>
  <c r="AG9" i="26"/>
  <c r="AH25" i="26" s="1"/>
  <c r="O17" i="27"/>
  <c r="X10" i="27"/>
  <c r="AC17" i="27"/>
  <c r="AC18" i="26"/>
  <c r="AC18" i="27" s="1"/>
  <c r="U18" i="26"/>
  <c r="AP15" i="22"/>
  <c r="AF9" i="27"/>
  <c r="O18" i="26"/>
  <c r="O18" i="27" s="1"/>
  <c r="B31" i="26"/>
  <c r="AW19" i="29" l="1"/>
  <c r="T10" i="27"/>
  <c r="AH10" i="22"/>
  <c r="AA17" i="27"/>
  <c r="AA18" i="26"/>
  <c r="B32" i="26"/>
  <c r="Z32" i="26"/>
  <c r="D33" i="26"/>
  <c r="T33" i="26"/>
  <c r="AB33" i="26"/>
  <c r="L12" i="27"/>
  <c r="R10" i="27"/>
  <c r="R30" i="26"/>
  <c r="J11" i="27"/>
  <c r="V10" i="27"/>
  <c r="AH9" i="20"/>
  <c r="Z30" i="26"/>
  <c r="F10" i="27"/>
  <c r="AV5" i="17"/>
  <c r="AW5" i="17" s="1"/>
  <c r="AQ5" i="17"/>
  <c r="J12" i="27"/>
  <c r="R12" i="27"/>
  <c r="H12" i="27"/>
  <c r="N32" i="26"/>
  <c r="D11" i="27"/>
  <c r="J10" i="27"/>
  <c r="T11" i="27"/>
  <c r="AH5" i="17"/>
  <c r="K17" i="27"/>
  <c r="AP9" i="26"/>
  <c r="AQ9" i="26" s="1"/>
  <c r="T32" i="26"/>
  <c r="AB32" i="26"/>
  <c r="N33" i="26"/>
  <c r="V33" i="26"/>
  <c r="AD33" i="26"/>
  <c r="AW10" i="29"/>
  <c r="AH10" i="18"/>
  <c r="AG14" i="16"/>
  <c r="AP14" i="16" s="1"/>
  <c r="AV14" i="16" s="1"/>
  <c r="AF25" i="26"/>
  <c r="AF30" i="26" s="1"/>
  <c r="AG42" i="26"/>
  <c r="F11" i="27"/>
  <c r="AH11" i="17"/>
  <c r="J30" i="26"/>
  <c r="L31" i="26"/>
  <c r="S17" i="27"/>
  <c r="Z10" i="27"/>
  <c r="X12" i="27"/>
  <c r="V11" i="27"/>
  <c r="AH9" i="26"/>
  <c r="AH9" i="17"/>
  <c r="L18" i="16"/>
  <c r="N30" i="26"/>
  <c r="H31" i="26"/>
  <c r="X31" i="26"/>
  <c r="AW13" i="29"/>
  <c r="AW17" i="29"/>
  <c r="AW15" i="29"/>
  <c r="AW9" i="29"/>
  <c r="AW11" i="29"/>
  <c r="AW12" i="29"/>
  <c r="AW14" i="29"/>
  <c r="AW16" i="29"/>
  <c r="AW18" i="29"/>
  <c r="AW20" i="29"/>
  <c r="Q18" i="26"/>
  <c r="Q18" i="27" s="1"/>
  <c r="Q17" i="27"/>
  <c r="AP24" i="20"/>
  <c r="AQ9" i="20"/>
  <c r="AV9" i="20"/>
  <c r="AW9" i="20" s="1"/>
  <c r="AH20" i="24"/>
  <c r="H30" i="26"/>
  <c r="AH30" i="26"/>
  <c r="R31" i="26"/>
  <c r="Z31" i="26"/>
  <c r="N10" i="27"/>
  <c r="AH7" i="17"/>
  <c r="L19" i="16"/>
  <c r="AG19" i="27"/>
  <c r="AP19" i="27" s="1"/>
  <c r="AV19" i="27" s="1"/>
  <c r="AV11" i="19"/>
  <c r="AH8" i="17"/>
  <c r="N11" i="27"/>
  <c r="AH12" i="17"/>
  <c r="AH11" i="26"/>
  <c r="AH14" i="19"/>
  <c r="AH16" i="17"/>
  <c r="AH10" i="20"/>
  <c r="AP10" i="26"/>
  <c r="AV10" i="26" s="1"/>
  <c r="L11" i="27"/>
  <c r="L15" i="16"/>
  <c r="AP10" i="20"/>
  <c r="AV10" i="20" s="1"/>
  <c r="B33" i="26"/>
  <c r="L14" i="16"/>
  <c r="AP9" i="22"/>
  <c r="AQ10" i="22" s="1"/>
  <c r="T30" i="26"/>
  <c r="AB30" i="26"/>
  <c r="V32" i="26"/>
  <c r="H10" i="27"/>
  <c r="V12" i="27"/>
  <c r="L13" i="16"/>
  <c r="AH15" i="20"/>
  <c r="AH10" i="17"/>
  <c r="N12" i="27"/>
  <c r="AP15" i="20"/>
  <c r="AH17" i="20"/>
  <c r="AH6" i="17"/>
  <c r="X11" i="27"/>
  <c r="AH19" i="20"/>
  <c r="L11" i="16"/>
  <c r="L20" i="16"/>
  <c r="AP19" i="26"/>
  <c r="AV19" i="26" s="1"/>
  <c r="AH10" i="26"/>
  <c r="AQ6" i="17"/>
  <c r="Y18" i="26"/>
  <c r="Y18" i="27" s="1"/>
  <c r="AH12" i="20"/>
  <c r="AH17" i="19"/>
  <c r="D30" i="26"/>
  <c r="V30" i="26"/>
  <c r="P32" i="26"/>
  <c r="R33" i="26"/>
  <c r="P31" i="26"/>
  <c r="AV9" i="28"/>
  <c r="AW9" i="28" s="1"/>
  <c r="AQ9" i="28"/>
  <c r="AQ20" i="28"/>
  <c r="AQ19" i="28"/>
  <c r="AQ18" i="28"/>
  <c r="AQ17" i="28"/>
  <c r="AQ16" i="28"/>
  <c r="AQ15" i="28"/>
  <c r="AQ14" i="28"/>
  <c r="AQ13" i="28"/>
  <c r="AQ12" i="28"/>
  <c r="AQ11" i="28"/>
  <c r="AQ10" i="28"/>
  <c r="AP20" i="24"/>
  <c r="AH19" i="24"/>
  <c r="AH18" i="24"/>
  <c r="AH9" i="24"/>
  <c r="V31" i="26"/>
  <c r="AB31" i="26"/>
  <c r="R32" i="26"/>
  <c r="F30" i="26"/>
  <c r="L30" i="26"/>
  <c r="D31" i="26"/>
  <c r="AD32" i="26"/>
  <c r="X33" i="26"/>
  <c r="Z33" i="26"/>
  <c r="AD30" i="26"/>
  <c r="J31" i="26"/>
  <c r="D32" i="26"/>
  <c r="F32" i="26"/>
  <c r="J32" i="26"/>
  <c r="L32" i="26"/>
  <c r="X32" i="26"/>
  <c r="F33" i="26"/>
  <c r="H33" i="26"/>
  <c r="J33" i="26"/>
  <c r="L33" i="26"/>
  <c r="AQ11" i="24"/>
  <c r="AH10" i="24"/>
  <c r="AH12" i="24"/>
  <c r="AV9" i="24"/>
  <c r="AW9" i="24" s="1"/>
  <c r="AQ13" i="24"/>
  <c r="AQ20" i="22"/>
  <c r="AV11" i="22"/>
  <c r="AW9" i="17"/>
  <c r="AW8" i="17"/>
  <c r="AV19" i="22"/>
  <c r="AH18" i="19"/>
  <c r="AH13" i="18"/>
  <c r="AH17" i="18"/>
  <c r="AP9" i="18"/>
  <c r="AQ14" i="18" s="1"/>
  <c r="AH11" i="18"/>
  <c r="AH20" i="18"/>
  <c r="AV20" i="19"/>
  <c r="AG12" i="27"/>
  <c r="AF11" i="27"/>
  <c r="AE22" i="27"/>
  <c r="AF20" i="27"/>
  <c r="AH16" i="18"/>
  <c r="AF19" i="27"/>
  <c r="AV15" i="17"/>
  <c r="AP15" i="18"/>
  <c r="AH15" i="18"/>
  <c r="AV17" i="18"/>
  <c r="AH20" i="19"/>
  <c r="AV12" i="19"/>
  <c r="AP10" i="19"/>
  <c r="AH10" i="19"/>
  <c r="AH9" i="19"/>
  <c r="AP9" i="19"/>
  <c r="AH11" i="19"/>
  <c r="AH19" i="19"/>
  <c r="AH12" i="19"/>
  <c r="AH13" i="19"/>
  <c r="AP11" i="20"/>
  <c r="AH11" i="20"/>
  <c r="AH16" i="20"/>
  <c r="AG22" i="20"/>
  <c r="AH14" i="20"/>
  <c r="AD10" i="27"/>
  <c r="I18" i="26"/>
  <c r="I17" i="27"/>
  <c r="AV15" i="22"/>
  <c r="AP16" i="19"/>
  <c r="AH16" i="19"/>
  <c r="AP17" i="24"/>
  <c r="AH17" i="24"/>
  <c r="AV16" i="17"/>
  <c r="AP9" i="16"/>
  <c r="AG10" i="16"/>
  <c r="J18" i="16"/>
  <c r="J20" i="16"/>
  <c r="J10" i="16"/>
  <c r="J14" i="16"/>
  <c r="J17" i="16"/>
  <c r="J15" i="16"/>
  <c r="J19" i="16"/>
  <c r="J13" i="16"/>
  <c r="J12" i="16"/>
  <c r="AV14" i="18"/>
  <c r="AV17" i="20"/>
  <c r="AB10" i="27"/>
  <c r="AV6" i="17"/>
  <c r="AW6" i="17" s="1"/>
  <c r="AH15" i="19"/>
  <c r="AP15" i="19"/>
  <c r="AH11" i="22"/>
  <c r="AH14" i="22"/>
  <c r="AH13" i="22"/>
  <c r="AG22" i="22"/>
  <c r="AH20" i="22"/>
  <c r="AH18" i="22"/>
  <c r="AH15" i="22"/>
  <c r="F12" i="27"/>
  <c r="AV11" i="18"/>
  <c r="AV15" i="20"/>
  <c r="AW7" i="17"/>
  <c r="U18" i="27"/>
  <c r="AQ8" i="17"/>
  <c r="AQ9" i="17"/>
  <c r="AQ7" i="17"/>
  <c r="AV10" i="18"/>
  <c r="AH9" i="16"/>
  <c r="AV12" i="18"/>
  <c r="AV12" i="20"/>
  <c r="AH28" i="26"/>
  <c r="AH33" i="26" s="1"/>
  <c r="AH12" i="26"/>
  <c r="H32" i="26"/>
  <c r="AV9" i="26"/>
  <c r="AV18" i="24"/>
  <c r="AQ12" i="24"/>
  <c r="AH14" i="18"/>
  <c r="AV10" i="24"/>
  <c r="AQ15" i="24"/>
  <c r="AQ10" i="24"/>
  <c r="AH18" i="18"/>
  <c r="AV18" i="20"/>
  <c r="AW10" i="17"/>
  <c r="AV12" i="26"/>
  <c r="AH18" i="20"/>
  <c r="D12" i="27"/>
  <c r="J11" i="16"/>
  <c r="AH13" i="24"/>
  <c r="AH14" i="24"/>
  <c r="AH15" i="24"/>
  <c r="AP16" i="24"/>
  <c r="AH16" i="24"/>
  <c r="AB9" i="27"/>
  <c r="AD12" i="27"/>
  <c r="AH16" i="22"/>
  <c r="AG11" i="27"/>
  <c r="P11" i="27"/>
  <c r="R11" i="27"/>
  <c r="T12" i="27"/>
  <c r="Z9" i="27"/>
  <c r="Z12" i="27"/>
  <c r="Z11" i="27"/>
  <c r="AB11" i="27"/>
  <c r="AQ16" i="22"/>
  <c r="D10" i="27"/>
  <c r="D9" i="27"/>
  <c r="AG9" i="27"/>
  <c r="AG10" i="27"/>
  <c r="P10" i="27"/>
  <c r="AB12" i="27"/>
  <c r="AQ10" i="17"/>
  <c r="AV19" i="16"/>
  <c r="AA18" i="27"/>
  <c r="AP11" i="17"/>
  <c r="AQ15" i="17" s="1"/>
  <c r="AH13" i="17"/>
  <c r="AH15" i="17"/>
  <c r="AV18" i="19"/>
  <c r="AG20" i="27"/>
  <c r="AH19" i="18"/>
  <c r="AH11" i="24"/>
  <c r="AH27" i="26"/>
  <c r="AH32" i="26" s="1"/>
  <c r="AP11" i="26"/>
  <c r="P33" i="26"/>
  <c r="L10" i="27"/>
  <c r="AH13" i="20"/>
  <c r="AH12" i="22"/>
  <c r="AH17" i="22"/>
  <c r="AQ14" i="24"/>
  <c r="AH31" i="26"/>
  <c r="P12" i="27"/>
  <c r="AH14" i="17"/>
  <c r="L12" i="16"/>
  <c r="L10" i="16"/>
  <c r="AH12" i="18"/>
  <c r="AH20" i="20"/>
  <c r="AH19" i="22"/>
  <c r="P30" i="26"/>
  <c r="T31" i="26"/>
  <c r="AD11" i="27"/>
  <c r="AF10" i="27"/>
  <c r="AF18" i="27"/>
  <c r="AV19" i="24"/>
  <c r="Z35" i="26" l="1"/>
  <c r="Z36" i="26" s="1"/>
  <c r="Y15" i="26" s="1"/>
  <c r="AP25" i="20"/>
  <c r="AQ14" i="20"/>
  <c r="AQ19" i="20"/>
  <c r="AQ10" i="20"/>
  <c r="AH15" i="16"/>
  <c r="AQ13" i="22"/>
  <c r="N35" i="26"/>
  <c r="N36" i="26" s="1"/>
  <c r="M13" i="26" s="1"/>
  <c r="M13" i="27" s="1"/>
  <c r="AQ17" i="20"/>
  <c r="R35" i="26"/>
  <c r="R36" i="26" s="1"/>
  <c r="Q13" i="26" s="1"/>
  <c r="R13" i="26" s="1"/>
  <c r="AH12" i="16"/>
  <c r="AH19" i="16"/>
  <c r="AQ17" i="22"/>
  <c r="AQ19" i="22"/>
  <c r="AQ18" i="24"/>
  <c r="AH11" i="16"/>
  <c r="T35" i="26"/>
  <c r="T36" i="26" s="1"/>
  <c r="S15" i="26" s="1"/>
  <c r="AH18" i="16"/>
  <c r="AQ12" i="26"/>
  <c r="AQ18" i="22"/>
  <c r="AH17" i="16"/>
  <c r="AQ15" i="22"/>
  <c r="AQ12" i="22"/>
  <c r="AH13" i="16"/>
  <c r="AQ17" i="18"/>
  <c r="AH20" i="16"/>
  <c r="AB35" i="26"/>
  <c r="AB36" i="26" s="1"/>
  <c r="AA14" i="26" s="1"/>
  <c r="AQ9" i="22"/>
  <c r="AV9" i="22"/>
  <c r="AW12" i="22" s="1"/>
  <c r="V35" i="26"/>
  <c r="V36" i="26" s="1"/>
  <c r="U13" i="26" s="1"/>
  <c r="AQ10" i="26"/>
  <c r="AQ20" i="19"/>
  <c r="AQ14" i="22"/>
  <c r="AQ11" i="22"/>
  <c r="AW13" i="28"/>
  <c r="AW17" i="28"/>
  <c r="AW11" i="28"/>
  <c r="AW15" i="28"/>
  <c r="AW19" i="28"/>
  <c r="AW10" i="28"/>
  <c r="AW12" i="28"/>
  <c r="AW14" i="28"/>
  <c r="AW16" i="28"/>
  <c r="AW18" i="28"/>
  <c r="AW20" i="28"/>
  <c r="AV20" i="24"/>
  <c r="AQ20" i="24"/>
  <c r="AW12" i="24"/>
  <c r="AQ19" i="24"/>
  <c r="AW13" i="24"/>
  <c r="X35" i="26"/>
  <c r="X36" i="26" s="1"/>
  <c r="W13" i="26" s="1"/>
  <c r="D35" i="26"/>
  <c r="D36" i="26" s="1"/>
  <c r="C14" i="26" s="1"/>
  <c r="C14" i="27" s="1"/>
  <c r="L35" i="26"/>
  <c r="L36" i="26" s="1"/>
  <c r="K14" i="26" s="1"/>
  <c r="K14" i="27" s="1"/>
  <c r="AD35" i="26"/>
  <c r="AD36" i="26" s="1"/>
  <c r="AC15" i="26" s="1"/>
  <c r="AC15" i="27" s="1"/>
  <c r="F35" i="26"/>
  <c r="F36" i="26" s="1"/>
  <c r="E15" i="26" s="1"/>
  <c r="E15" i="27" s="1"/>
  <c r="AH35" i="26"/>
  <c r="AH36" i="26" s="1"/>
  <c r="H35" i="26"/>
  <c r="H36" i="26" s="1"/>
  <c r="G14" i="26" s="1"/>
  <c r="J35" i="26"/>
  <c r="J36" i="26" s="1"/>
  <c r="AW15" i="24"/>
  <c r="AV15" i="19"/>
  <c r="AQ15" i="19"/>
  <c r="AV11" i="17"/>
  <c r="AW15" i="17" s="1"/>
  <c r="AQ11" i="17"/>
  <c r="AQ13" i="17"/>
  <c r="AQ14" i="17"/>
  <c r="AH10" i="27"/>
  <c r="AP10" i="27"/>
  <c r="AQ12" i="18"/>
  <c r="AQ17" i="24"/>
  <c r="AV17" i="24"/>
  <c r="AP12" i="27"/>
  <c r="AH12" i="27"/>
  <c r="AP26" i="20"/>
  <c r="AQ16" i="20"/>
  <c r="AQ11" i="20"/>
  <c r="AQ20" i="20"/>
  <c r="AV11" i="20"/>
  <c r="AW12" i="20" s="1"/>
  <c r="AQ13" i="20"/>
  <c r="AQ12" i="20"/>
  <c r="I18" i="27"/>
  <c r="AQ9" i="18"/>
  <c r="AQ13" i="18"/>
  <c r="AV9" i="18"/>
  <c r="AQ16" i="18"/>
  <c r="AQ20" i="18"/>
  <c r="AW10" i="20"/>
  <c r="AQ18" i="18"/>
  <c r="AP9" i="27"/>
  <c r="AH9" i="27"/>
  <c r="AW14" i="24"/>
  <c r="AW10" i="24"/>
  <c r="AQ11" i="18"/>
  <c r="AH10" i="16"/>
  <c r="AP10" i="16"/>
  <c r="AQ12" i="16" s="1"/>
  <c r="AH16" i="16"/>
  <c r="AQ17" i="19"/>
  <c r="AV9" i="19"/>
  <c r="AQ14" i="19"/>
  <c r="AP24" i="19"/>
  <c r="AQ11" i="19"/>
  <c r="AQ19" i="19"/>
  <c r="AQ13" i="19"/>
  <c r="AQ9" i="19"/>
  <c r="AQ15" i="20"/>
  <c r="AV16" i="24"/>
  <c r="AW16" i="24" s="1"/>
  <c r="AQ16" i="24"/>
  <c r="AQ18" i="20"/>
  <c r="P35" i="26"/>
  <c r="P36" i="26" s="1"/>
  <c r="AP11" i="27"/>
  <c r="AH11" i="27"/>
  <c r="AQ12" i="17"/>
  <c r="AQ10" i="18"/>
  <c r="AQ16" i="19"/>
  <c r="AV16" i="19"/>
  <c r="AW11" i="24"/>
  <c r="AP25" i="19"/>
  <c r="AV10" i="19"/>
  <c r="AQ10" i="19"/>
  <c r="AQ18" i="19"/>
  <c r="AQ12" i="19"/>
  <c r="AQ11" i="26"/>
  <c r="AV11" i="26"/>
  <c r="AW11" i="26" s="1"/>
  <c r="AW9" i="26"/>
  <c r="AQ19" i="18"/>
  <c r="AV9" i="16"/>
  <c r="AQ15" i="16"/>
  <c r="AQ9" i="16"/>
  <c r="AP20" i="27"/>
  <c r="AW10" i="26"/>
  <c r="AH14" i="16"/>
  <c r="AQ16" i="17"/>
  <c r="AV15" i="18"/>
  <c r="AQ15" i="18"/>
  <c r="AQ14" i="16" l="1"/>
  <c r="Y13" i="26"/>
  <c r="Y14" i="26"/>
  <c r="Y14" i="27" s="1"/>
  <c r="Y16" i="26"/>
  <c r="Y16" i="27" s="1"/>
  <c r="M16" i="26"/>
  <c r="M16" i="27" s="1"/>
  <c r="N13" i="26"/>
  <c r="M15" i="26"/>
  <c r="M15" i="27" s="1"/>
  <c r="M14" i="26"/>
  <c r="N14" i="26" s="1"/>
  <c r="AW17" i="20"/>
  <c r="AW18" i="19"/>
  <c r="AW18" i="20"/>
  <c r="AW19" i="20"/>
  <c r="AW14" i="20"/>
  <c r="AQ13" i="16"/>
  <c r="AW15" i="22"/>
  <c r="AW15" i="20"/>
  <c r="AW20" i="22"/>
  <c r="Q16" i="26"/>
  <c r="Q16" i="27" s="1"/>
  <c r="AW13" i="20"/>
  <c r="AQ17" i="16"/>
  <c r="Q14" i="26"/>
  <c r="Q14" i="27" s="1"/>
  <c r="U14" i="26"/>
  <c r="V14" i="26" s="1"/>
  <c r="Q15" i="26"/>
  <c r="Q15" i="27" s="1"/>
  <c r="AA16" i="26"/>
  <c r="AA16" i="27" s="1"/>
  <c r="AA13" i="26"/>
  <c r="S16" i="26"/>
  <c r="S16" i="27" s="1"/>
  <c r="AA15" i="26"/>
  <c r="AA15" i="27" s="1"/>
  <c r="AW16" i="19"/>
  <c r="AW16" i="22"/>
  <c r="U16" i="26"/>
  <c r="AW20" i="20"/>
  <c r="S13" i="26"/>
  <c r="AW20" i="24"/>
  <c r="AW9" i="22"/>
  <c r="AW14" i="22"/>
  <c r="AW10" i="22"/>
  <c r="U15" i="26"/>
  <c r="AW13" i="22"/>
  <c r="AW17" i="22"/>
  <c r="AW18" i="22"/>
  <c r="S14" i="26"/>
  <c r="AW19" i="22"/>
  <c r="W16" i="26"/>
  <c r="W16" i="27" s="1"/>
  <c r="AW11" i="22"/>
  <c r="W14" i="26"/>
  <c r="W14" i="27" s="1"/>
  <c r="W15" i="26"/>
  <c r="AW18" i="24"/>
  <c r="AW17" i="24"/>
  <c r="AW19" i="24"/>
  <c r="K16" i="26"/>
  <c r="K16" i="27" s="1"/>
  <c r="K15" i="26"/>
  <c r="K15" i="27" s="1"/>
  <c r="K13" i="26"/>
  <c r="AC16" i="26"/>
  <c r="AC16" i="27" s="1"/>
  <c r="G15" i="26"/>
  <c r="G15" i="27" s="1"/>
  <c r="C15" i="26"/>
  <c r="C15" i="27" s="1"/>
  <c r="G16" i="26"/>
  <c r="G16" i="27" s="1"/>
  <c r="C13" i="26"/>
  <c r="C13" i="27" s="1"/>
  <c r="D13" i="27" s="1"/>
  <c r="E13" i="26"/>
  <c r="F13" i="26" s="1"/>
  <c r="E14" i="26"/>
  <c r="E16" i="26"/>
  <c r="E16" i="27" s="1"/>
  <c r="C16" i="26"/>
  <c r="C16" i="27" s="1"/>
  <c r="AC13" i="26"/>
  <c r="AC14" i="26"/>
  <c r="Q13" i="27"/>
  <c r="I16" i="26"/>
  <c r="I15" i="26"/>
  <c r="I14" i="26"/>
  <c r="I13" i="26"/>
  <c r="G13" i="26"/>
  <c r="H13" i="26" s="1"/>
  <c r="Y15" i="27"/>
  <c r="N13" i="27"/>
  <c r="AQ9" i="27"/>
  <c r="AV9" i="27"/>
  <c r="AW9" i="18"/>
  <c r="AW16" i="18"/>
  <c r="AW13" i="18"/>
  <c r="AW20" i="18"/>
  <c r="AW19" i="18"/>
  <c r="AW18" i="18"/>
  <c r="AW9" i="16"/>
  <c r="AW19" i="19"/>
  <c r="AW9" i="19"/>
  <c r="AW13" i="19"/>
  <c r="AW17" i="19"/>
  <c r="AW14" i="19"/>
  <c r="AW11" i="19"/>
  <c r="AW13" i="17"/>
  <c r="AW11" i="17"/>
  <c r="AW14" i="17"/>
  <c r="AW12" i="17"/>
  <c r="G14" i="27"/>
  <c r="AW12" i="19"/>
  <c r="AW10" i="19"/>
  <c r="AW17" i="18"/>
  <c r="AW16" i="17"/>
  <c r="AW12" i="26"/>
  <c r="AV20" i="27"/>
  <c r="AQ10" i="16"/>
  <c r="AV10" i="16"/>
  <c r="AW10" i="16" s="1"/>
  <c r="AQ19" i="16"/>
  <c r="AQ16" i="16"/>
  <c r="AQ10" i="27"/>
  <c r="AV10" i="27"/>
  <c r="AW20" i="19"/>
  <c r="AQ18" i="16"/>
  <c r="AV11" i="27"/>
  <c r="AQ11" i="27"/>
  <c r="AW11" i="20"/>
  <c r="AW16" i="20"/>
  <c r="AV12" i="27"/>
  <c r="AQ12" i="27"/>
  <c r="AW15" i="19"/>
  <c r="AW12" i="18"/>
  <c r="AW10" i="18"/>
  <c r="AW14" i="18"/>
  <c r="O13" i="26"/>
  <c r="O14" i="26"/>
  <c r="O16" i="26"/>
  <c r="O15" i="26"/>
  <c r="U13" i="27"/>
  <c r="V13" i="26"/>
  <c r="S15" i="27"/>
  <c r="X13" i="26"/>
  <c r="W13" i="27"/>
  <c r="AQ20" i="16"/>
  <c r="AA14" i="27"/>
  <c r="AW15" i="18"/>
  <c r="AQ11" i="16"/>
  <c r="AW11" i="18"/>
  <c r="Z15" i="26" l="1"/>
  <c r="Z13" i="26"/>
  <c r="Z16" i="26"/>
  <c r="Y13" i="27"/>
  <c r="Z15" i="27" s="1"/>
  <c r="Z14" i="26"/>
  <c r="Y22" i="26"/>
  <c r="Z18" i="26"/>
  <c r="Z17" i="26"/>
  <c r="Z19" i="26"/>
  <c r="Z20" i="26"/>
  <c r="Y41" i="26"/>
  <c r="AW20" i="16"/>
  <c r="M41" i="26"/>
  <c r="M17" i="26" s="1"/>
  <c r="M17" i="27" s="1"/>
  <c r="AB15" i="26"/>
  <c r="N16" i="26"/>
  <c r="N15" i="26"/>
  <c r="AA13" i="27"/>
  <c r="AB13" i="27" s="1"/>
  <c r="M14" i="27"/>
  <c r="N16" i="27" s="1"/>
  <c r="AW18" i="16"/>
  <c r="AB20" i="26"/>
  <c r="R17" i="26"/>
  <c r="R18" i="26"/>
  <c r="AB14" i="26"/>
  <c r="R14" i="26"/>
  <c r="Q41" i="26"/>
  <c r="V15" i="26"/>
  <c r="R15" i="27"/>
  <c r="R20" i="26"/>
  <c r="R16" i="26"/>
  <c r="AB19" i="26"/>
  <c r="R15" i="26"/>
  <c r="Q22" i="26"/>
  <c r="R19" i="26"/>
  <c r="AB16" i="26"/>
  <c r="U14" i="27"/>
  <c r="V14" i="27" s="1"/>
  <c r="AB17" i="26"/>
  <c r="AB18" i="26"/>
  <c r="V18" i="26"/>
  <c r="V19" i="26"/>
  <c r="AB13" i="26"/>
  <c r="U16" i="27"/>
  <c r="S41" i="26"/>
  <c r="U41" i="26"/>
  <c r="V20" i="26"/>
  <c r="U22" i="26"/>
  <c r="AA41" i="26"/>
  <c r="V16" i="26"/>
  <c r="V17" i="26"/>
  <c r="U15" i="27"/>
  <c r="AA22" i="26"/>
  <c r="X14" i="26"/>
  <c r="T20" i="26"/>
  <c r="T19" i="26"/>
  <c r="T16" i="26"/>
  <c r="T14" i="26"/>
  <c r="S13" i="27"/>
  <c r="T13" i="27" s="1"/>
  <c r="T17" i="26"/>
  <c r="S14" i="27"/>
  <c r="W41" i="26"/>
  <c r="W17" i="26" s="1"/>
  <c r="S22" i="26"/>
  <c r="T15" i="26"/>
  <c r="T13" i="26"/>
  <c r="AW10" i="27"/>
  <c r="T18" i="26"/>
  <c r="AW13" i="16"/>
  <c r="E13" i="27"/>
  <c r="F13" i="27" s="1"/>
  <c r="X15" i="26"/>
  <c r="W15" i="27"/>
  <c r="X16" i="27" s="1"/>
  <c r="AD15" i="26"/>
  <c r="X16" i="26"/>
  <c r="L20" i="26"/>
  <c r="L18" i="26"/>
  <c r="H14" i="26"/>
  <c r="L16" i="26"/>
  <c r="D14" i="26"/>
  <c r="D13" i="26"/>
  <c r="D15" i="26"/>
  <c r="K41" i="26"/>
  <c r="K22" i="26"/>
  <c r="X14" i="27"/>
  <c r="Q22" i="27"/>
  <c r="L14" i="26"/>
  <c r="L15" i="26"/>
  <c r="R16" i="27"/>
  <c r="R13" i="27"/>
  <c r="L19" i="26"/>
  <c r="K13" i="27"/>
  <c r="L15" i="27" s="1"/>
  <c r="D16" i="27"/>
  <c r="AD17" i="26"/>
  <c r="F16" i="26"/>
  <c r="L13" i="26"/>
  <c r="L17" i="26"/>
  <c r="E41" i="26"/>
  <c r="E17" i="26" s="1"/>
  <c r="F17" i="26" s="1"/>
  <c r="F14" i="26"/>
  <c r="D16" i="26"/>
  <c r="H16" i="26"/>
  <c r="E14" i="27"/>
  <c r="R19" i="27"/>
  <c r="F15" i="26"/>
  <c r="R17" i="27"/>
  <c r="AD20" i="26"/>
  <c r="R18" i="27"/>
  <c r="C41" i="26"/>
  <c r="AD19" i="26"/>
  <c r="R20" i="27"/>
  <c r="R14" i="27"/>
  <c r="AC14" i="27"/>
  <c r="AD14" i="26"/>
  <c r="AC22" i="26"/>
  <c r="AC13" i="27"/>
  <c r="AD16" i="26"/>
  <c r="AD13" i="26"/>
  <c r="AC41" i="26"/>
  <c r="AD18" i="26"/>
  <c r="D15" i="27"/>
  <c r="D14" i="27"/>
  <c r="J18" i="26"/>
  <c r="I13" i="27"/>
  <c r="J19" i="26"/>
  <c r="J17" i="26"/>
  <c r="J20" i="26"/>
  <c r="I41" i="26"/>
  <c r="I22" i="26"/>
  <c r="J13" i="26"/>
  <c r="J15" i="26"/>
  <c r="I15" i="27"/>
  <c r="H15" i="26"/>
  <c r="G41" i="26"/>
  <c r="G17" i="26" s="1"/>
  <c r="G17" i="27" s="1"/>
  <c r="G13" i="27"/>
  <c r="H16" i="27" s="1"/>
  <c r="J14" i="26"/>
  <c r="I14" i="27"/>
  <c r="I16" i="27"/>
  <c r="J16" i="26"/>
  <c r="P16" i="26"/>
  <c r="O16" i="27"/>
  <c r="AG16" i="26"/>
  <c r="O14" i="27"/>
  <c r="P14" i="26"/>
  <c r="AW17" i="16"/>
  <c r="AG14" i="26"/>
  <c r="AW11" i="16"/>
  <c r="AW14" i="16"/>
  <c r="V13" i="27"/>
  <c r="AW12" i="27"/>
  <c r="AW11" i="27"/>
  <c r="AW15" i="16"/>
  <c r="X13" i="27"/>
  <c r="AW19" i="16"/>
  <c r="AW12" i="16"/>
  <c r="AW9" i="27"/>
  <c r="O13" i="27"/>
  <c r="O22" i="26"/>
  <c r="P13" i="26"/>
  <c r="P20" i="26"/>
  <c r="P18" i="26"/>
  <c r="P17" i="26"/>
  <c r="P19" i="26"/>
  <c r="O41" i="26"/>
  <c r="AG13" i="26"/>
  <c r="O15" i="27"/>
  <c r="P15" i="26"/>
  <c r="AG15" i="26"/>
  <c r="AW16" i="16"/>
  <c r="Z13" i="27" l="1"/>
  <c r="N14" i="27"/>
  <c r="Y22" i="27"/>
  <c r="Z18" i="27"/>
  <c r="Z14" i="27"/>
  <c r="Z17" i="27"/>
  <c r="Z20" i="27"/>
  <c r="Z16" i="27"/>
  <c r="Z19" i="27"/>
  <c r="N17" i="26"/>
  <c r="M18" i="26"/>
  <c r="N19" i="26" s="1"/>
  <c r="AB15" i="27"/>
  <c r="AA22" i="27"/>
  <c r="AB17" i="27"/>
  <c r="AB18" i="27"/>
  <c r="AB19" i="27"/>
  <c r="AB14" i="27"/>
  <c r="AB20" i="27"/>
  <c r="AB16" i="27"/>
  <c r="N15" i="27"/>
  <c r="V15" i="27"/>
  <c r="V20" i="27"/>
  <c r="V16" i="27"/>
  <c r="V19" i="27"/>
  <c r="U22" i="27"/>
  <c r="T14" i="27"/>
  <c r="F14" i="27"/>
  <c r="V17" i="27"/>
  <c r="S22" i="27"/>
  <c r="T15" i="27"/>
  <c r="T20" i="27"/>
  <c r="T16" i="27"/>
  <c r="V18" i="27"/>
  <c r="T19" i="27"/>
  <c r="T18" i="27"/>
  <c r="W18" i="26"/>
  <c r="X18" i="26" s="1"/>
  <c r="T17" i="27"/>
  <c r="X15" i="27"/>
  <c r="F16" i="27"/>
  <c r="AG16" i="27"/>
  <c r="AP16" i="27" s="1"/>
  <c r="F15" i="27"/>
  <c r="L14" i="27"/>
  <c r="K22" i="27"/>
  <c r="L18" i="27"/>
  <c r="L19" i="27"/>
  <c r="L17" i="27"/>
  <c r="L13" i="27"/>
  <c r="L20" i="27"/>
  <c r="L16" i="27"/>
  <c r="E17" i="27"/>
  <c r="F17" i="27" s="1"/>
  <c r="AD14" i="27"/>
  <c r="E18" i="26"/>
  <c r="E22" i="26" s="1"/>
  <c r="H17" i="27"/>
  <c r="H17" i="26"/>
  <c r="AG13" i="27"/>
  <c r="AP13" i="27" s="1"/>
  <c r="C17" i="26"/>
  <c r="C18" i="26"/>
  <c r="H15" i="27"/>
  <c r="AD16" i="27"/>
  <c r="AD15" i="27"/>
  <c r="AD13" i="27"/>
  <c r="AC22" i="27"/>
  <c r="AD19" i="27"/>
  <c r="AD20" i="27"/>
  <c r="AD17" i="27"/>
  <c r="AD18" i="27"/>
  <c r="H13" i="27"/>
  <c r="H14" i="27"/>
  <c r="J16" i="27"/>
  <c r="J15" i="27"/>
  <c r="J17" i="27"/>
  <c r="J19" i="27"/>
  <c r="I22" i="27"/>
  <c r="J20" i="27"/>
  <c r="J13" i="27"/>
  <c r="J18" i="27"/>
  <c r="G18" i="26"/>
  <c r="H19" i="26" s="1"/>
  <c r="J14" i="27"/>
  <c r="N17" i="27"/>
  <c r="P15" i="27"/>
  <c r="AG15" i="27"/>
  <c r="X17" i="26"/>
  <c r="W17" i="27"/>
  <c r="AH16" i="26"/>
  <c r="AP16" i="26"/>
  <c r="P14" i="27"/>
  <c r="AG14" i="27"/>
  <c r="AP15" i="26"/>
  <c r="AH15" i="26"/>
  <c r="AH13" i="26"/>
  <c r="AP13" i="26"/>
  <c r="AG41" i="26"/>
  <c r="O22" i="27"/>
  <c r="P19" i="27"/>
  <c r="P18" i="27"/>
  <c r="P13" i="27"/>
  <c r="P20" i="27"/>
  <c r="P17" i="27"/>
  <c r="AP14" i="26"/>
  <c r="AH14" i="26"/>
  <c r="P16" i="27"/>
  <c r="M22" i="26" l="1"/>
  <c r="N20" i="26"/>
  <c r="N18" i="26"/>
  <c r="M18" i="27"/>
  <c r="N19" i="27" s="1"/>
  <c r="W18" i="27"/>
  <c r="W22" i="27" s="1"/>
  <c r="X20" i="26"/>
  <c r="W22" i="26"/>
  <c r="X19" i="26"/>
  <c r="E18" i="27"/>
  <c r="F19" i="27" s="1"/>
  <c r="G22" i="26"/>
  <c r="AG18" i="26"/>
  <c r="AP18" i="26" s="1"/>
  <c r="AH13" i="27"/>
  <c r="H20" i="26"/>
  <c r="F19" i="26"/>
  <c r="F20" i="26"/>
  <c r="F18" i="26"/>
  <c r="AH16" i="27"/>
  <c r="G18" i="27"/>
  <c r="D18" i="26"/>
  <c r="C18" i="27"/>
  <c r="D20" i="26"/>
  <c r="C22" i="26"/>
  <c r="D19" i="26"/>
  <c r="C17" i="27"/>
  <c r="D17" i="26"/>
  <c r="AG17" i="26"/>
  <c r="H18" i="26"/>
  <c r="AV13" i="27"/>
  <c r="AQ13" i="27"/>
  <c r="X17" i="27"/>
  <c r="AP15" i="27"/>
  <c r="AH15" i="27"/>
  <c r="AQ13" i="26"/>
  <c r="AV13" i="26"/>
  <c r="AV16" i="26"/>
  <c r="AQ16" i="26"/>
  <c r="AQ14" i="26"/>
  <c r="AV14" i="26"/>
  <c r="AQ15" i="26"/>
  <c r="AV15" i="26"/>
  <c r="AH14" i="27"/>
  <c r="AP14" i="27"/>
  <c r="AV16" i="27"/>
  <c r="M22" i="27" l="1"/>
  <c r="X19" i="27"/>
  <c r="N18" i="27"/>
  <c r="X18" i="27"/>
  <c r="N20" i="27"/>
  <c r="X20" i="27"/>
  <c r="F18" i="27"/>
  <c r="F20" i="27"/>
  <c r="E22" i="27"/>
  <c r="AH20" i="26"/>
  <c r="AG18" i="27"/>
  <c r="AP18" i="27" s="1"/>
  <c r="AV18" i="27" s="1"/>
  <c r="H19" i="27"/>
  <c r="AW15" i="26"/>
  <c r="G22" i="27"/>
  <c r="H20" i="27"/>
  <c r="AW14" i="26"/>
  <c r="AH19" i="26"/>
  <c r="H18" i="27"/>
  <c r="D20" i="27"/>
  <c r="D17" i="27"/>
  <c r="C22" i="27"/>
  <c r="D19" i="27"/>
  <c r="D18" i="27"/>
  <c r="AP17" i="26"/>
  <c r="AQ18" i="26" s="1"/>
  <c r="AH17" i="26"/>
  <c r="AG17" i="27"/>
  <c r="AG22" i="26"/>
  <c r="AH18" i="26"/>
  <c r="AW16" i="26"/>
  <c r="AQ15" i="27"/>
  <c r="AV15" i="27"/>
  <c r="AQ14" i="27"/>
  <c r="AV14" i="27"/>
  <c r="AW14" i="27" s="1"/>
  <c r="AW13" i="26"/>
  <c r="AW13" i="27"/>
  <c r="AQ16" i="27"/>
  <c r="AV18" i="26"/>
  <c r="AH19" i="27" l="1"/>
  <c r="AP17" i="27"/>
  <c r="AH20" i="27"/>
  <c r="AG22" i="27"/>
  <c r="AH17" i="27"/>
  <c r="AV17" i="26"/>
  <c r="AW17" i="26" s="1"/>
  <c r="AQ17" i="26"/>
  <c r="AH18" i="27"/>
  <c r="AQ19" i="26"/>
  <c r="AQ20" i="26"/>
  <c r="AW15" i="27"/>
  <c r="AW16" i="27"/>
  <c r="AW19" i="26" l="1"/>
  <c r="AQ17" i="27"/>
  <c r="AQ19" i="27"/>
  <c r="AQ18" i="27"/>
  <c r="AQ20" i="27"/>
  <c r="AV17" i="27"/>
  <c r="AW20" i="26"/>
  <c r="AW18" i="26"/>
  <c r="AW18" i="27" l="1"/>
  <c r="AW20" i="27"/>
  <c r="AW17" i="27"/>
  <c r="AW19" i="27"/>
</calcChain>
</file>

<file path=xl/sharedStrings.xml><?xml version="1.0" encoding="utf-8"?>
<sst xmlns="http://schemas.openxmlformats.org/spreadsheetml/2006/main" count="3479" uniqueCount="167">
  <si>
    <t>SFY 2024 MONTHLY ENROLLEES</t>
  </si>
  <si>
    <t xml:space="preserve"> </t>
  </si>
  <si>
    <t xml:space="preserve">  FORMULAS - DO NOT ENTER DATA BELOW</t>
  </si>
  <si>
    <t>SFY 2024</t>
  </si>
  <si>
    <t>AGED</t>
  </si>
  <si>
    <t>BLIND</t>
  </si>
  <si>
    <t>DISABLED</t>
  </si>
  <si>
    <t>TANF (AFDC) UNDER 21</t>
  </si>
  <si>
    <t>TANF (AFDC) OVER 20</t>
  </si>
  <si>
    <t>OTHER CHILD</t>
  </si>
  <si>
    <t>MPW</t>
  </si>
  <si>
    <t>FAMILY PLANNING</t>
  </si>
  <si>
    <t>MIC</t>
  </si>
  <si>
    <t>MCHIP</t>
  </si>
  <si>
    <t>MQB-Q</t>
  </si>
  <si>
    <t>MQB-B</t>
  </si>
  <si>
    <t>BREAST &amp; CERVICAL CANCER</t>
  </si>
  <si>
    <t>EMERGENCY SERVICES ONLY</t>
  </si>
  <si>
    <t>SUBTOTAL</t>
  </si>
  <si>
    <t>REFUGEES</t>
  </si>
  <si>
    <t>MQB-E</t>
  </si>
  <si>
    <t>WD7385 TOTAL</t>
  </si>
  <si>
    <t>ADJ EMERGENCY SERVICES</t>
  </si>
  <si>
    <t>TOTAL W/ADJ. EMERGENCY SERVICES</t>
  </si>
  <si>
    <t>HEALTH CHOICE</t>
  </si>
  <si>
    <t>COVID-19</t>
  </si>
  <si>
    <t>MEDICAID + COVID-19</t>
  </si>
  <si>
    <t>MEDICAID EXPANSION</t>
  </si>
  <si>
    <t>MEDICAID + MED. EXPANSION</t>
  </si>
  <si>
    <t>ACTUAL</t>
  </si>
  <si>
    <t>ACTUAL AVERAGE</t>
  </si>
  <si>
    <t xml:space="preserve">YEAR </t>
  </si>
  <si>
    <t>MONTH</t>
  </si>
  <si>
    <t>AVERAGE</t>
  </si>
  <si>
    <t>MAAB, MAAC, MAAM, MAAN, MAAQ, SAAC, SAAQ</t>
  </si>
  <si>
    <t>MABB, MABC, MABM, MABN, MABQ, MSBC</t>
  </si>
  <si>
    <t>MADB, MADC, MADM, MADN, MADQ, SADC, SADQ</t>
  </si>
  <si>
    <t>AAFC, IASC, MAFC, MAFM, MAFN &lt;21</t>
  </si>
  <si>
    <t>AAFC, IASC, MAFC, MAFM, MAFN &gt;21</t>
  </si>
  <si>
    <t>MFCC,MFCM,MFCN,HSFC, HSFM, HSFN</t>
  </si>
  <si>
    <t>MAFD</t>
  </si>
  <si>
    <t>MICN</t>
  </si>
  <si>
    <t>MIC1</t>
  </si>
  <si>
    <t>MAFW</t>
  </si>
  <si>
    <t>RF</t>
  </si>
  <si>
    <t>MQBE</t>
  </si>
  <si>
    <t>JUL</t>
  </si>
  <si>
    <t>AUG</t>
  </si>
  <si>
    <t>SEP</t>
  </si>
  <si>
    <t>OCT</t>
  </si>
  <si>
    <t>NOV</t>
  </si>
  <si>
    <t>DEC</t>
  </si>
  <si>
    <t>JAN</t>
  </si>
  <si>
    <t>FEB</t>
  </si>
  <si>
    <t>MAR</t>
  </si>
  <si>
    <t>APR</t>
  </si>
  <si>
    <t>MAY</t>
  </si>
  <si>
    <t>JUN</t>
  </si>
  <si>
    <t>*The Health Choice (CHIP) program has been discontinued as of April 2023.</t>
  </si>
  <si>
    <t>**The Public Health Emergency (COVID-19) ended as of June 2023.</t>
  </si>
  <si>
    <t>***Medicaid Expansion became effective on December 1, 2023.  Some beneficiaries switched from Family Planning to Medicaid Expansion.</t>
  </si>
  <si>
    <t>Documented Non-Citizens are reported within their applicable eligibility category and no longer appear as a separate group.</t>
  </si>
  <si>
    <t>Emergency Services include Undocumented Non-Citizens.</t>
  </si>
  <si>
    <t>SFY 2023 MONTHLY ENROLLEES</t>
  </si>
  <si>
    <t>SFY 2023</t>
  </si>
  <si>
    <t>DOCUMENTED NON-CITIZENS</t>
  </si>
  <si>
    <t>**The Public Health Emergency (COVID-19) ended.</t>
  </si>
  <si>
    <t>SFY 2022 MONTHLY ENROLLEES</t>
  </si>
  <si>
    <t>SFY 2022</t>
  </si>
  <si>
    <t>A larger than usual number of ‘Disabled’ (MAD) group moved to ‘Aged’ in July 2021, causing a slight decrease in the number of ‘Disabled’.</t>
  </si>
  <si>
    <t>SFY 2021 MONTHLY ENROLLEES</t>
  </si>
  <si>
    <t>SFY 2021</t>
  </si>
  <si>
    <t>Note: An increase in unemployment as a result of the COVID-19 Pandemic may have impacted CHIP/NCHC enrollment for July 2020.</t>
  </si>
  <si>
    <t>New COVID-19 MEDICAID columns have been added to account for beneficiaries for whom Medicaid will pay for COVID testing.</t>
  </si>
  <si>
    <t>The criteria for “Other Child” has been updated to include all relevant Foster Care beneficiaries.</t>
  </si>
  <si>
    <t>SFY 2020 MONTHLY ENROLLEES</t>
  </si>
  <si>
    <t>SFY 2020</t>
  </si>
  <si>
    <t>* There was a small decline in December's Enrollment figures.  This is currently being investigated.  A preliminary review has shown that the bulk of the decline for this month's Enrollment is due to a lower amount of new Enrollments (approximately 11k) than previous months.</t>
  </si>
  <si>
    <t>SFY 2019 MONTHLY ENROLLEES</t>
  </si>
  <si>
    <t>SFY 2019</t>
  </si>
  <si>
    <t>SFY 2018 MONTHLY ENROLLEES</t>
  </si>
  <si>
    <t>SFY 2018</t>
  </si>
  <si>
    <t>SFY 2017 MONTHLY ENROLLEES</t>
  </si>
  <si>
    <t>SFY 2017</t>
  </si>
  <si>
    <t>SFY 2016 MONTHLY ENROLLEES</t>
  </si>
  <si>
    <t>SFY 2016</t>
  </si>
  <si>
    <t>As of February 2017, SFY 2016 Months July – May have been restated to correct overstated enrollment counts for Aged, Blind, Disabled and MQBQ program aid categories.</t>
  </si>
  <si>
    <t>This correction represents less than 1% change in aggregate enrollment.</t>
  </si>
  <si>
    <t>SFY 2015 MONTHLY ENROLLEES</t>
  </si>
  <si>
    <t>SFY 2015</t>
  </si>
  <si>
    <t>HSFC, HSFM, HSFN</t>
  </si>
  <si>
    <t>As of February 2017, SFY 2015 Months March - June have been restated to correct overstated enrollment counts for Aged, Blind, Disabled and MQBQ program aid categories.</t>
  </si>
  <si>
    <t>SFY 2014 MONTHLY ENROLLEES</t>
  </si>
  <si>
    <r>
      <t xml:space="preserve">***Actual Enrollees numbers are found in Report WD7385 in the </t>
    </r>
    <r>
      <rPr>
        <b/>
        <sz val="10"/>
        <rFont val="Arial"/>
        <family val="2"/>
      </rPr>
      <t>Authorized</t>
    </r>
    <r>
      <rPr>
        <sz val="10"/>
        <rFont val="Arial"/>
        <family val="2"/>
      </rPr>
      <t xml:space="preserve"> </t>
    </r>
    <r>
      <rPr>
        <b/>
        <sz val="10"/>
        <rFont val="Arial"/>
        <family val="2"/>
      </rPr>
      <t>Number of Enrollees</t>
    </r>
    <r>
      <rPr>
        <sz val="10"/>
        <rFont val="Arial"/>
        <family val="2"/>
      </rPr>
      <t xml:space="preserve"> column.</t>
    </r>
  </si>
  <si>
    <t>SFY 2014</t>
  </si>
  <si>
    <t>AFDC UNDER 21</t>
  </si>
  <si>
    <t>AFDC OVER 21</t>
  </si>
  <si>
    <t>ALIENS - LEGAL</t>
  </si>
  <si>
    <t>ALIENS - ILLEGAL</t>
  </si>
  <si>
    <t>ADJ. ALIENS - ILLEGAL</t>
  </si>
  <si>
    <t>TOTAL W/ADJ. ALIENS</t>
  </si>
  <si>
    <t>For Dashboard</t>
  </si>
  <si>
    <t>average</t>
  </si>
  <si>
    <t>jul</t>
  </si>
  <si>
    <t>aug</t>
  </si>
  <si>
    <t>Notes:</t>
  </si>
  <si>
    <t>1) Source: Monthly Medicaid Eligibility Reports - Historically, these reports show Medicaid enrollees as of the 4th working day of each month for the upcoming benefit month.  As of July 2013, the EIS Monthly Medicaid Eligibility Reports are pulled on the 2nd working day from the end of each month.</t>
  </si>
  <si>
    <t>sep</t>
  </si>
  <si>
    <t>2) SFY 2014 enrollees are based on EIS and NC FAST combined reporting. July through February includes all NC FAST retroactive enrollees -- The impact is the counts for these months are higher than the end-of-month point-in-time counts reflected in the rest of this report.</t>
  </si>
  <si>
    <t>oct</t>
  </si>
  <si>
    <t>3) The dip in April 2014 is due to the MAGI autoenrollment dropping off at end of March, then they came back in May via re-enrollment.</t>
  </si>
  <si>
    <t>4) The Adjusted Aliens - Illegals totals were not calculated due to NC FAST figues having some retroactive enrollees while the EIS figures do not.</t>
  </si>
  <si>
    <t>avg</t>
  </si>
  <si>
    <t>Prior w Retro</t>
  </si>
  <si>
    <t>Now</t>
  </si>
  <si>
    <t>Avg</t>
  </si>
  <si>
    <t>for Nov-Feb factor</t>
  </si>
  <si>
    <t>less retro as more recent</t>
  </si>
  <si>
    <t>added 1%</t>
  </si>
  <si>
    <t>decrease 2%</t>
  </si>
  <si>
    <t>backlog?</t>
  </si>
  <si>
    <t>Mar/ Apr</t>
  </si>
  <si>
    <t xml:space="preserve">  avg First 8 mo + last 2</t>
  </si>
  <si>
    <t>avg last 2</t>
  </si>
  <si>
    <t>Note:</t>
  </si>
  <si>
    <t>George Johnston reran July - Oct and took out NC Fast reto and lag counts by eligibility groupings for July - Oct.</t>
  </si>
  <si>
    <t>Assume Jul - Oct correct</t>
  </si>
  <si>
    <t>AFDC OVER 20</t>
  </si>
  <si>
    <t>SFY 2013 MONTHLY ELIGIBLES</t>
  </si>
  <si>
    <r>
      <t xml:space="preserve">***Actual Eligibles numbers are found in Report WD7385 in the </t>
    </r>
    <r>
      <rPr>
        <b/>
        <sz val="10"/>
        <rFont val="Arial"/>
        <family val="2"/>
      </rPr>
      <t>Authorized</t>
    </r>
    <r>
      <rPr>
        <sz val="10"/>
        <rFont val="Arial"/>
        <family val="2"/>
      </rPr>
      <t xml:space="preserve"> </t>
    </r>
    <r>
      <rPr>
        <b/>
        <sz val="10"/>
        <rFont val="Arial"/>
        <family val="2"/>
      </rPr>
      <t>Number of Eligibles</t>
    </r>
    <r>
      <rPr>
        <sz val="10"/>
        <rFont val="Arial"/>
        <family val="2"/>
      </rPr>
      <t xml:space="preserve"> column.</t>
    </r>
  </si>
  <si>
    <t>SFY 2013</t>
  </si>
  <si>
    <t>Average</t>
  </si>
  <si>
    <t>SFY 2012 MONTHLY ELIGIBLES</t>
  </si>
  <si>
    <t>SFY 2012</t>
  </si>
  <si>
    <t>SFY 2011 MONTHLY ELIGIBLES</t>
  </si>
  <si>
    <t>SFY 2011</t>
  </si>
  <si>
    <t>119,072</t>
  </si>
  <si>
    <t>1,758</t>
  </si>
  <si>
    <t>256,023</t>
  </si>
  <si>
    <t>3,884</t>
  </si>
  <si>
    <t>24,527</t>
  </si>
  <si>
    <t>58,260</t>
  </si>
  <si>
    <t>610,893</t>
  </si>
  <si>
    <t>38,872</t>
  </si>
  <si>
    <t>3,346</t>
  </si>
  <si>
    <t>39,849</t>
  </si>
  <si>
    <t>332</t>
  </si>
  <si>
    <t>354</t>
  </si>
  <si>
    <t>19,909</t>
  </si>
  <si>
    <t>141,414</t>
  </si>
  <si>
    <t>119,159</t>
  </si>
  <si>
    <t>1,752</t>
  </si>
  <si>
    <t>256,753</t>
  </si>
  <si>
    <t>3,943</t>
  </si>
  <si>
    <t>24,673</t>
  </si>
  <si>
    <t>58,010</t>
  </si>
  <si>
    <t>612,693</t>
  </si>
  <si>
    <t>38,739</t>
  </si>
  <si>
    <t>3,418</t>
  </si>
  <si>
    <t>39,923</t>
  </si>
  <si>
    <t>334</t>
  </si>
  <si>
    <t>20,316</t>
  </si>
  <si>
    <t>142,048</t>
  </si>
  <si>
    <t>SFY 2010 MONTHLY ELIGIBLES</t>
  </si>
  <si>
    <t>SFY 2010</t>
  </si>
  <si>
    <t>SFY 2009</t>
  </si>
  <si>
    <t>AAF, IAS, MAFC, MAFM, MAFN &gt;21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</si>
</sst>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mm/dd/yy;@"/>
    <numFmt numFmtId="166" formatCode="0.0%"/>
    <numFmt numFmtId="167" formatCode="#,##0.000"/>
  </numFmts>
  <fonts count="16" x14ac:knownFonts="1">
    <font>
      <sz val="10"/>
      <name val="Arial"/>
    </font>
    <font>
      <sz val="10"/>
      <name val="Arial"/>
      <family val="2"/>
    </font>
    <font>
      <sz val="10"/>
      <color indexed="10"/>
      <name val="Arial"/>
      <family val="2"/>
    </font>
    <font>
      <sz val="10"/>
      <color indexed="20"/>
      <name val="Arial"/>
      <family val="2"/>
    </font>
    <font>
      <b/>
      <sz val="10"/>
      <color indexed="20"/>
      <name val="Arial"/>
      <family val="2"/>
    </font>
    <font>
      <sz val="8"/>
      <name val="Arial"/>
      <family val="2"/>
    </font>
    <font>
      <b/>
      <sz val="10"/>
      <color indexed="12"/>
      <name val="Arial"/>
      <family val="2"/>
    </font>
    <font>
      <sz val="10"/>
      <name val="MS Reference Sans Serif"/>
      <family val="2"/>
    </font>
    <font>
      <b/>
      <i/>
      <sz val="8"/>
      <color indexed="20"/>
      <name val="Arial"/>
      <family val="2"/>
    </font>
    <font>
      <b/>
      <i/>
      <sz val="10"/>
      <color indexed="20"/>
      <name val="Arial"/>
      <family val="2"/>
    </font>
    <font>
      <sz val="10"/>
      <name val="Arial"/>
      <family val="2"/>
    </font>
    <font>
      <b/>
      <sz val="12"/>
      <name val="Arial"/>
      <family val="2"/>
    </font>
    <font>
      <b/>
      <sz val="10"/>
      <name val="Arial"/>
      <family val="2"/>
    </font>
    <font>
      <b/>
      <i/>
      <sz val="8"/>
      <name val="Arial"/>
      <family val="2"/>
    </font>
    <font>
      <sz val="8"/>
      <name val="Arial"/>
      <family val="2"/>
    </font>
    <font>
      <sz val="11"/>
      <name val="Calibri"/>
      <family val="2"/>
    </font>
  </fonts>
  <fills count="7">
    <fill>
      <patternFill patternType="none"/>
    </fill>
    <fill>
      <patternFill patternType="gray125"/>
    </fill>
    <fill>
      <patternFill patternType="lightTrellis">
        <bgColor indexed="27"/>
      </patternFill>
    </fill>
    <fill>
      <patternFill patternType="solid">
        <fgColor indexed="26"/>
        <bgColor indexed="64"/>
      </patternFill>
    </fill>
    <fill>
      <patternFill patternType="solid">
        <fgColor indexed="31"/>
        <bgColor indexed="64"/>
      </patternFill>
    </fill>
    <fill>
      <patternFill patternType="solid">
        <fgColor indexed="13"/>
        <bgColor indexed="64"/>
      </patternFill>
    </fill>
    <fill>
      <patternFill patternType="solid">
        <fgColor indexed="44"/>
        <bgColor indexed="64"/>
      </patternFill>
    </fill>
  </fills>
  <borders count="54">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ashed">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7" fillId="0" borderId="0"/>
    <xf numFmtId="9" fontId="1" fillId="0" borderId="0" applyFont="0" applyFill="0" applyBorder="0" applyAlignment="0" applyProtection="0"/>
  </cellStyleXfs>
  <cellXfs count="336">
    <xf numFmtId="0" fontId="0" fillId="0" borderId="0" xfId="0"/>
    <xf numFmtId="0" fontId="3" fillId="0" borderId="0" xfId="0" applyFont="1"/>
    <xf numFmtId="0" fontId="4" fillId="0" borderId="0" xfId="0" applyFont="1"/>
    <xf numFmtId="0" fontId="3" fillId="0" borderId="0" xfId="0" applyFont="1" applyAlignment="1">
      <alignment horizontal="center"/>
    </xf>
    <xf numFmtId="37" fontId="3" fillId="0" borderId="1" xfId="0" applyNumberFormat="1" applyFont="1" applyBorder="1" applyAlignment="1">
      <alignment horizontal="center"/>
    </xf>
    <xf numFmtId="37" fontId="3" fillId="0" borderId="1" xfId="0" quotePrefix="1" applyNumberFormat="1" applyFont="1" applyBorder="1" applyAlignment="1">
      <alignment horizontal="center"/>
    </xf>
    <xf numFmtId="3" fontId="3" fillId="0" borderId="0" xfId="0" applyNumberFormat="1" applyFont="1"/>
    <xf numFmtId="164" fontId="3" fillId="0" borderId="0" xfId="0" applyNumberFormat="1" applyFont="1" applyAlignment="1">
      <alignment horizontal="center"/>
    </xf>
    <xf numFmtId="3" fontId="4" fillId="0" borderId="0" xfId="0" applyNumberFormat="1" applyFont="1"/>
    <xf numFmtId="164" fontId="4" fillId="0" borderId="0" xfId="0" applyNumberFormat="1" applyFont="1" applyAlignment="1">
      <alignment horizontal="center"/>
    </xf>
    <xf numFmtId="37" fontId="3" fillId="0" borderId="2" xfId="0" applyNumberFormat="1" applyFont="1" applyBorder="1" applyAlignment="1">
      <alignment horizontal="center"/>
    </xf>
    <xf numFmtId="37" fontId="3" fillId="0" borderId="3" xfId="0" applyNumberFormat="1" applyFont="1" applyBorder="1" applyAlignment="1">
      <alignment horizontal="center"/>
    </xf>
    <xf numFmtId="3" fontId="3" fillId="0" borderId="0" xfId="0" applyNumberFormat="1" applyFont="1" applyAlignment="1">
      <alignment horizontal="center"/>
    </xf>
    <xf numFmtId="37" fontId="3" fillId="2" borderId="4" xfId="0" applyNumberFormat="1" applyFont="1" applyFill="1" applyBorder="1" applyAlignment="1">
      <alignment horizontal="center"/>
    </xf>
    <xf numFmtId="37" fontId="3" fillId="2" borderId="5" xfId="0" applyNumberFormat="1" applyFont="1" applyFill="1" applyBorder="1" applyAlignment="1">
      <alignment horizontal="center"/>
    </xf>
    <xf numFmtId="3" fontId="4" fillId="2" borderId="6" xfId="0" quotePrefix="1" applyNumberFormat="1" applyFont="1" applyFill="1" applyBorder="1" applyAlignment="1">
      <alignment horizontal="center"/>
    </xf>
    <xf numFmtId="0" fontId="4" fillId="0" borderId="7" xfId="0" applyFont="1" applyBorder="1" applyProtection="1">
      <protection locked="0"/>
    </xf>
    <xf numFmtId="37" fontId="4" fillId="0" borderId="8" xfId="0" applyNumberFormat="1" applyFont="1" applyBorder="1" applyProtection="1">
      <protection locked="0"/>
    </xf>
    <xf numFmtId="37" fontId="4" fillId="0" borderId="9" xfId="0" applyNumberFormat="1" applyFont="1" applyBorder="1" applyAlignment="1">
      <alignment horizontal="center"/>
    </xf>
    <xf numFmtId="37" fontId="4" fillId="0" borderId="10" xfId="0" applyNumberFormat="1" applyFont="1" applyBorder="1" applyAlignment="1">
      <alignment horizontal="center"/>
    </xf>
    <xf numFmtId="37" fontId="4" fillId="2" borderId="4" xfId="0" applyNumberFormat="1" applyFont="1" applyFill="1" applyBorder="1" applyAlignment="1">
      <alignment horizontal="center"/>
    </xf>
    <xf numFmtId="0" fontId="4" fillId="0" borderId="0" xfId="0" applyFont="1" applyAlignment="1">
      <alignment horizontal="center"/>
    </xf>
    <xf numFmtId="0" fontId="4" fillId="0" borderId="7" xfId="0" applyFont="1" applyBorder="1" applyAlignment="1">
      <alignment horizontal="center"/>
    </xf>
    <xf numFmtId="37" fontId="4" fillId="0" borderId="8" xfId="0" quotePrefix="1" applyNumberFormat="1" applyFont="1" applyBorder="1" applyAlignment="1">
      <alignment horizontal="center"/>
    </xf>
    <xf numFmtId="37" fontId="4" fillId="0" borderId="7" xfId="0" applyNumberFormat="1" applyFont="1" applyBorder="1" applyAlignment="1" applyProtection="1">
      <alignment horizontal="center"/>
      <protection locked="0"/>
    </xf>
    <xf numFmtId="37" fontId="4" fillId="0" borderId="8" xfId="0" applyNumberFormat="1" applyFont="1" applyBorder="1" applyAlignment="1" applyProtection="1">
      <alignment horizontal="center"/>
      <protection locked="0"/>
    </xf>
    <xf numFmtId="37" fontId="4" fillId="2" borderId="4" xfId="0" applyNumberFormat="1" applyFont="1" applyFill="1" applyBorder="1" applyAlignment="1" applyProtection="1">
      <alignment horizontal="center"/>
      <protection locked="0"/>
    </xf>
    <xf numFmtId="0" fontId="4" fillId="0" borderId="11" xfId="0" applyFont="1" applyBorder="1" applyAlignment="1">
      <alignment horizontal="right"/>
    </xf>
    <xf numFmtId="37" fontId="4" fillId="0" borderId="12" xfId="0" applyNumberFormat="1" applyFont="1" applyBorder="1" applyAlignment="1">
      <alignment horizontal="left"/>
    </xf>
    <xf numFmtId="37" fontId="4" fillId="0" borderId="11" xfId="0" applyNumberFormat="1" applyFont="1" applyBorder="1" applyAlignment="1">
      <alignment horizontal="left"/>
    </xf>
    <xf numFmtId="37" fontId="4" fillId="0" borderId="13" xfId="0" applyNumberFormat="1" applyFont="1" applyBorder="1" applyAlignment="1">
      <alignment horizontal="left"/>
    </xf>
    <xf numFmtId="37" fontId="4" fillId="2" borderId="4" xfId="0" applyNumberFormat="1" applyFont="1" applyFill="1" applyBorder="1" applyAlignment="1">
      <alignment horizontal="left"/>
    </xf>
    <xf numFmtId="0" fontId="4" fillId="0" borderId="0" xfId="0" applyFont="1" applyAlignment="1">
      <alignment horizontal="left"/>
    </xf>
    <xf numFmtId="0" fontId="4" fillId="0" borderId="1" xfId="0" applyFont="1" applyBorder="1" applyAlignment="1">
      <alignment horizontal="center"/>
    </xf>
    <xf numFmtId="0" fontId="4" fillId="0" borderId="14" xfId="0" applyFont="1" applyBorder="1"/>
    <xf numFmtId="0" fontId="4" fillId="0" borderId="2" xfId="0" applyFont="1" applyBorder="1" applyAlignment="1">
      <alignment horizontal="center"/>
    </xf>
    <xf numFmtId="0" fontId="4" fillId="0" borderId="3" xfId="0" applyFont="1" applyBorder="1" applyAlignment="1">
      <alignment horizontal="left"/>
    </xf>
    <xf numFmtId="37" fontId="3" fillId="0" borderId="15" xfId="0" applyNumberFormat="1" applyFont="1" applyBorder="1" applyAlignment="1">
      <alignment horizontal="center"/>
    </xf>
    <xf numFmtId="37" fontId="3" fillId="0" borderId="14" xfId="0" applyNumberFormat="1" applyFont="1" applyBorder="1" applyAlignment="1">
      <alignment horizontal="center"/>
    </xf>
    <xf numFmtId="37" fontId="3" fillId="0" borderId="16" xfId="0" applyNumberFormat="1" applyFont="1" applyBorder="1" applyAlignment="1">
      <alignment horizontal="center"/>
    </xf>
    <xf numFmtId="0" fontId="0" fillId="0" borderId="1" xfId="0" applyBorder="1" applyAlignment="1">
      <alignment horizontal="center"/>
    </xf>
    <xf numFmtId="3" fontId="0" fillId="0" borderId="14" xfId="0" applyNumberFormat="1" applyBorder="1" applyAlignment="1">
      <alignment horizontal="center"/>
    </xf>
    <xf numFmtId="0" fontId="0" fillId="0" borderId="2" xfId="0" applyBorder="1" applyAlignment="1">
      <alignment horizontal="center"/>
    </xf>
    <xf numFmtId="3" fontId="0" fillId="0" borderId="3" xfId="0" applyNumberFormat="1" applyBorder="1" applyAlignment="1">
      <alignment horizontal="center"/>
    </xf>
    <xf numFmtId="3" fontId="4" fillId="0" borderId="9" xfId="0" applyNumberFormat="1" applyFont="1" applyBorder="1" applyAlignment="1">
      <alignment horizontal="center"/>
    </xf>
    <xf numFmtId="3" fontId="4" fillId="0" borderId="7" xfId="0" applyNumberFormat="1" applyFont="1" applyBorder="1" applyAlignment="1" applyProtection="1">
      <alignment horizontal="center"/>
      <protection locked="0"/>
    </xf>
    <xf numFmtId="37" fontId="3" fillId="2" borderId="17" xfId="0" applyNumberFormat="1" applyFont="1" applyFill="1" applyBorder="1" applyAlignment="1">
      <alignment horizontal="center"/>
    </xf>
    <xf numFmtId="37" fontId="3" fillId="2" borderId="18" xfId="0" applyNumberFormat="1" applyFont="1" applyFill="1" applyBorder="1" applyAlignment="1">
      <alignment horizontal="center"/>
    </xf>
    <xf numFmtId="37" fontId="3" fillId="0" borderId="19" xfId="0" applyNumberFormat="1" applyFont="1" applyBorder="1" applyAlignment="1">
      <alignment horizontal="center"/>
    </xf>
    <xf numFmtId="37" fontId="3" fillId="0" borderId="20" xfId="0" applyNumberFormat="1" applyFont="1" applyBorder="1" applyAlignment="1">
      <alignment horizontal="center"/>
    </xf>
    <xf numFmtId="37" fontId="3" fillId="2" borderId="21" xfId="0" applyNumberFormat="1" applyFont="1" applyFill="1" applyBorder="1" applyAlignment="1">
      <alignment horizontal="center"/>
    </xf>
    <xf numFmtId="37" fontId="3" fillId="2" borderId="22" xfId="0" applyNumberFormat="1" applyFont="1" applyFill="1" applyBorder="1" applyAlignment="1">
      <alignment horizontal="center"/>
    </xf>
    <xf numFmtId="0" fontId="0" fillId="0" borderId="23" xfId="0" applyBorder="1"/>
    <xf numFmtId="0" fontId="4" fillId="0" borderId="23" xfId="0" applyFont="1" applyBorder="1"/>
    <xf numFmtId="37" fontId="0" fillId="0" borderId="23" xfId="0" applyNumberFormat="1" applyBorder="1"/>
    <xf numFmtId="3" fontId="3" fillId="0" borderId="23" xfId="0" applyNumberFormat="1" applyFont="1" applyBorder="1" applyAlignment="1">
      <alignment horizontal="center"/>
    </xf>
    <xf numFmtId="0" fontId="0" fillId="0" borderId="24" xfId="0" applyBorder="1"/>
    <xf numFmtId="0" fontId="3" fillId="0" borderId="24" xfId="0" applyFont="1" applyBorder="1" applyAlignment="1">
      <alignment horizontal="center"/>
    </xf>
    <xf numFmtId="37" fontId="0" fillId="0" borderId="24" xfId="0" applyNumberFormat="1" applyBorder="1"/>
    <xf numFmtId="37" fontId="3" fillId="0" borderId="0" xfId="0" applyNumberFormat="1" applyFont="1" applyAlignment="1">
      <alignment horizontal="center"/>
    </xf>
    <xf numFmtId="0" fontId="3" fillId="0" borderId="17" xfId="0" applyFont="1" applyBorder="1" applyAlignment="1">
      <alignment horizontal="center"/>
    </xf>
    <xf numFmtId="3" fontId="3" fillId="0" borderId="0" xfId="0" quotePrefix="1" applyNumberFormat="1" applyFont="1" applyAlignment="1">
      <alignment horizontal="center"/>
    </xf>
    <xf numFmtId="3" fontId="4" fillId="0" borderId="11" xfId="0" applyNumberFormat="1" applyFont="1" applyBorder="1" applyAlignment="1">
      <alignment horizontal="left"/>
    </xf>
    <xf numFmtId="3" fontId="4" fillId="3" borderId="9" xfId="0" applyNumberFormat="1" applyFont="1" applyFill="1" applyBorder="1" applyAlignment="1">
      <alignment horizontal="center"/>
    </xf>
    <xf numFmtId="37" fontId="4" fillId="3" borderId="10" xfId="0" applyNumberFormat="1" applyFont="1" applyFill="1" applyBorder="1" applyAlignment="1">
      <alignment horizontal="center"/>
    </xf>
    <xf numFmtId="3" fontId="4" fillId="3" borderId="7" xfId="0" applyNumberFormat="1" applyFont="1" applyFill="1" applyBorder="1" applyAlignment="1" applyProtection="1">
      <alignment horizontal="center"/>
      <protection locked="0"/>
    </xf>
    <xf numFmtId="37" fontId="4" fillId="3" borderId="8" xfId="0" applyNumberFormat="1" applyFont="1" applyFill="1" applyBorder="1" applyAlignment="1" applyProtection="1">
      <alignment horizontal="center"/>
      <protection locked="0"/>
    </xf>
    <xf numFmtId="3" fontId="3" fillId="3" borderId="1" xfId="1" applyNumberFormat="1" applyFont="1" applyFill="1" applyBorder="1" applyAlignment="1">
      <alignment horizontal="center"/>
    </xf>
    <xf numFmtId="3" fontId="3" fillId="3" borderId="1" xfId="0" applyNumberFormat="1" applyFont="1" applyFill="1" applyBorder="1" applyAlignment="1">
      <alignment horizontal="center"/>
    </xf>
    <xf numFmtId="37" fontId="3" fillId="3" borderId="14" xfId="0" applyNumberFormat="1" applyFont="1" applyFill="1" applyBorder="1" applyAlignment="1">
      <alignment horizontal="center"/>
    </xf>
    <xf numFmtId="3" fontId="2" fillId="0" borderId="1" xfId="0" applyNumberFormat="1" applyFont="1" applyBorder="1" applyAlignment="1">
      <alignment horizontal="center"/>
    </xf>
    <xf numFmtId="3" fontId="2" fillId="3" borderId="1" xfId="0" applyNumberFormat="1" applyFont="1" applyFill="1" applyBorder="1" applyAlignment="1">
      <alignment horizontal="center"/>
    </xf>
    <xf numFmtId="3" fontId="4" fillId="3" borderId="1" xfId="0" applyNumberFormat="1" applyFont="1" applyFill="1" applyBorder="1" applyAlignment="1">
      <alignment horizontal="center"/>
    </xf>
    <xf numFmtId="3" fontId="4" fillId="3" borderId="2" xfId="0" applyNumberFormat="1" applyFont="1" applyFill="1" applyBorder="1" applyAlignment="1">
      <alignment horizontal="center"/>
    </xf>
    <xf numFmtId="3" fontId="3" fillId="3" borderId="2" xfId="0" applyNumberFormat="1" applyFont="1" applyFill="1" applyBorder="1" applyAlignment="1">
      <alignment horizontal="center"/>
    </xf>
    <xf numFmtId="37" fontId="3" fillId="3" borderId="3" xfId="0" applyNumberFormat="1" applyFont="1" applyFill="1" applyBorder="1" applyAlignment="1">
      <alignment horizontal="center"/>
    </xf>
    <xf numFmtId="3" fontId="2" fillId="0" borderId="2" xfId="0" applyNumberFormat="1" applyFont="1" applyBorder="1" applyAlignment="1">
      <alignment horizontal="center"/>
    </xf>
    <xf numFmtId="3" fontId="3" fillId="0" borderId="25" xfId="0" quotePrefix="1" applyNumberFormat="1" applyFont="1" applyBorder="1" applyAlignment="1">
      <alignment horizontal="center"/>
    </xf>
    <xf numFmtId="3" fontId="9" fillId="0" borderId="0" xfId="0" applyNumberFormat="1" applyFont="1" applyAlignment="1">
      <alignment horizontal="center"/>
    </xf>
    <xf numFmtId="0" fontId="3" fillId="0" borderId="26" xfId="0" applyFont="1" applyBorder="1"/>
    <xf numFmtId="3" fontId="3" fillId="0" borderId="1" xfId="0" applyNumberFormat="1" applyFont="1" applyBorder="1" applyAlignment="1">
      <alignment horizontal="center"/>
    </xf>
    <xf numFmtId="3" fontId="4" fillId="0" borderId="1" xfId="0" applyNumberFormat="1" applyFont="1" applyBorder="1" applyAlignment="1">
      <alignment horizontal="center"/>
    </xf>
    <xf numFmtId="0" fontId="10" fillId="0" borderId="0" xfId="0" applyFont="1"/>
    <xf numFmtId="37" fontId="11" fillId="0" borderId="0" xfId="0" applyNumberFormat="1" applyFont="1" applyProtection="1">
      <protection locked="0"/>
    </xf>
    <xf numFmtId="0" fontId="11" fillId="0" borderId="0" xfId="0" applyFont="1" applyAlignment="1" applyProtection="1">
      <alignment horizontal="left"/>
      <protection locked="0"/>
    </xf>
    <xf numFmtId="0" fontId="10" fillId="0" borderId="0" xfId="0" applyFont="1" applyAlignment="1">
      <alignment horizontal="center"/>
    </xf>
    <xf numFmtId="0" fontId="10" fillId="0" borderId="0" xfId="0" applyFont="1" applyAlignment="1">
      <alignment horizontal="right"/>
    </xf>
    <xf numFmtId="0" fontId="12" fillId="0" borderId="0" xfId="0" applyFont="1"/>
    <xf numFmtId="165" fontId="12" fillId="0" borderId="0" xfId="0" applyNumberFormat="1" applyFont="1"/>
    <xf numFmtId="3" fontId="12" fillId="2" borderId="6" xfId="0" quotePrefix="1" applyNumberFormat="1" applyFont="1" applyFill="1" applyBorder="1" applyAlignment="1">
      <alignment horizontal="center"/>
    </xf>
    <xf numFmtId="3" fontId="12" fillId="2" borderId="6" xfId="0" quotePrefix="1" applyNumberFormat="1" applyFont="1" applyFill="1" applyBorder="1" applyAlignment="1">
      <alignment horizontal="right"/>
    </xf>
    <xf numFmtId="0" fontId="12" fillId="0" borderId="7" xfId="0" applyFont="1" applyBorder="1" applyProtection="1">
      <protection locked="0"/>
    </xf>
    <xf numFmtId="37" fontId="12" fillId="0" borderId="8" xfId="0" applyNumberFormat="1" applyFont="1" applyBorder="1" applyProtection="1">
      <protection locked="0"/>
    </xf>
    <xf numFmtId="37" fontId="12" fillId="0" borderId="9" xfId="0" applyNumberFormat="1" applyFont="1" applyBorder="1" applyAlignment="1">
      <alignment horizontal="center"/>
    </xf>
    <xf numFmtId="37" fontId="12" fillId="0" borderId="10" xfId="0" applyNumberFormat="1" applyFont="1" applyBorder="1" applyAlignment="1">
      <alignment horizontal="center"/>
    </xf>
    <xf numFmtId="37" fontId="12" fillId="2" borderId="4" xfId="0" applyNumberFormat="1" applyFont="1" applyFill="1" applyBorder="1" applyAlignment="1">
      <alignment horizontal="center"/>
    </xf>
    <xf numFmtId="37" fontId="12" fillId="0" borderId="9" xfId="0" applyNumberFormat="1" applyFont="1" applyBorder="1" applyAlignment="1">
      <alignment horizontal="right"/>
    </xf>
    <xf numFmtId="37" fontId="12" fillId="0" borderId="10" xfId="0" applyNumberFormat="1" applyFont="1" applyBorder="1" applyAlignment="1">
      <alignment horizontal="right"/>
    </xf>
    <xf numFmtId="37" fontId="12" fillId="2" borderId="4" xfId="0" applyNumberFormat="1" applyFont="1" applyFill="1" applyBorder="1" applyAlignment="1">
      <alignment horizontal="right"/>
    </xf>
    <xf numFmtId="0" fontId="12" fillId="0" borderId="0" xfId="0" applyFont="1" applyAlignment="1">
      <alignment horizontal="center"/>
    </xf>
    <xf numFmtId="0" fontId="12" fillId="0" borderId="7" xfId="0" applyFont="1" applyBorder="1" applyAlignment="1">
      <alignment horizontal="center"/>
    </xf>
    <xf numFmtId="37" fontId="12" fillId="0" borderId="8" xfId="0" quotePrefix="1" applyNumberFormat="1" applyFont="1" applyBorder="1" applyAlignment="1">
      <alignment horizontal="center"/>
    </xf>
    <xf numFmtId="37" fontId="12" fillId="0" borderId="7" xfId="0" applyNumberFormat="1" applyFont="1" applyBorder="1" applyAlignment="1" applyProtection="1">
      <alignment horizontal="center"/>
      <protection locked="0"/>
    </xf>
    <xf numFmtId="37" fontId="12" fillId="0" borderId="8" xfId="0" applyNumberFormat="1" applyFont="1" applyBorder="1" applyAlignment="1" applyProtection="1">
      <alignment horizontal="center"/>
      <protection locked="0"/>
    </xf>
    <xf numFmtId="37" fontId="12" fillId="2" borderId="4" xfId="0" applyNumberFormat="1" applyFont="1" applyFill="1" applyBorder="1" applyAlignment="1" applyProtection="1">
      <alignment horizontal="center"/>
      <protection locked="0"/>
    </xf>
    <xf numFmtId="37" fontId="12" fillId="0" borderId="7" xfId="0" applyNumberFormat="1" applyFont="1" applyBorder="1" applyAlignment="1" applyProtection="1">
      <alignment horizontal="right"/>
      <protection locked="0"/>
    </xf>
    <xf numFmtId="37" fontId="12" fillId="0" borderId="8" xfId="0" applyNumberFormat="1" applyFont="1" applyBorder="1" applyAlignment="1" applyProtection="1">
      <alignment horizontal="right"/>
      <protection locked="0"/>
    </xf>
    <xf numFmtId="37" fontId="12" fillId="2" borderId="4" xfId="0" applyNumberFormat="1" applyFont="1" applyFill="1" applyBorder="1" applyAlignment="1" applyProtection="1">
      <alignment horizontal="right"/>
      <protection locked="0"/>
    </xf>
    <xf numFmtId="0" fontId="12" fillId="0" borderId="11" xfId="0" applyFont="1" applyBorder="1" applyAlignment="1">
      <alignment horizontal="right"/>
    </xf>
    <xf numFmtId="37" fontId="12" fillId="0" borderId="12" xfId="0" applyNumberFormat="1" applyFont="1" applyBorder="1" applyAlignment="1">
      <alignment horizontal="left"/>
    </xf>
    <xf numFmtId="37" fontId="12" fillId="0" borderId="11" xfId="0" applyNumberFormat="1" applyFont="1" applyBorder="1" applyAlignment="1">
      <alignment horizontal="left"/>
    </xf>
    <xf numFmtId="37" fontId="12" fillId="0" borderId="13" xfId="0" applyNumberFormat="1" applyFont="1" applyBorder="1" applyAlignment="1">
      <alignment horizontal="left"/>
    </xf>
    <xf numFmtId="37" fontId="12" fillId="2" borderId="4" xfId="0" applyNumberFormat="1" applyFont="1" applyFill="1" applyBorder="1" applyAlignment="1">
      <alignment horizontal="left"/>
    </xf>
    <xf numFmtId="37" fontId="12" fillId="0" borderId="11" xfId="0" applyNumberFormat="1" applyFont="1" applyBorder="1" applyAlignment="1">
      <alignment horizontal="right"/>
    </xf>
    <xf numFmtId="37" fontId="12" fillId="0" borderId="13" xfId="0" applyNumberFormat="1" applyFont="1" applyBorder="1" applyAlignment="1">
      <alignment horizontal="right"/>
    </xf>
    <xf numFmtId="0" fontId="12" fillId="0" borderId="0" xfId="0" applyFont="1" applyAlignment="1">
      <alignment horizontal="left"/>
    </xf>
    <xf numFmtId="0" fontId="12" fillId="0" borderId="1" xfId="0" applyFont="1" applyBorder="1" applyAlignment="1">
      <alignment horizontal="center"/>
    </xf>
    <xf numFmtId="0" fontId="12" fillId="0" borderId="14" xfId="0" applyFont="1" applyBorder="1"/>
    <xf numFmtId="37" fontId="12" fillId="0" borderId="1" xfId="0" applyNumberFormat="1" applyFont="1" applyBorder="1" applyAlignment="1">
      <alignment horizontal="right"/>
    </xf>
    <xf numFmtId="37" fontId="12" fillId="0" borderId="1" xfId="1" applyNumberFormat="1" applyFont="1" applyFill="1" applyBorder="1" applyAlignment="1">
      <alignment horizontal="right"/>
    </xf>
    <xf numFmtId="3" fontId="12" fillId="0" borderId="0" xfId="0" applyNumberFormat="1" applyFont="1" applyAlignment="1">
      <alignment horizontal="right"/>
    </xf>
    <xf numFmtId="164" fontId="12" fillId="0" borderId="0" xfId="0" applyNumberFormat="1" applyFont="1" applyAlignment="1">
      <alignment horizontal="right"/>
    </xf>
    <xf numFmtId="0" fontId="12" fillId="0" borderId="0" xfId="0" applyFont="1" applyAlignment="1">
      <alignment horizontal="right"/>
    </xf>
    <xf numFmtId="0" fontId="12" fillId="0" borderId="2" xfId="0" applyFont="1" applyBorder="1" applyAlignment="1">
      <alignment horizontal="center"/>
    </xf>
    <xf numFmtId="0" fontId="12" fillId="0" borderId="3" xfId="0" applyFont="1" applyBorder="1" applyAlignment="1">
      <alignment horizontal="left"/>
    </xf>
    <xf numFmtId="3" fontId="11" fillId="0" borderId="0" xfId="0" applyNumberFormat="1" applyFont="1" applyAlignment="1" applyProtection="1">
      <alignment horizontal="left"/>
      <protection locked="0"/>
    </xf>
    <xf numFmtId="3" fontId="12" fillId="0" borderId="0" xfId="0" applyNumberFormat="1" applyFont="1"/>
    <xf numFmtId="3" fontId="12" fillId="0" borderId="9" xfId="0" applyNumberFormat="1" applyFont="1" applyBorder="1" applyAlignment="1">
      <alignment horizontal="center"/>
    </xf>
    <xf numFmtId="3" fontId="12" fillId="0" borderId="9" xfId="0" applyNumberFormat="1" applyFont="1" applyBorder="1" applyAlignment="1">
      <alignment horizontal="right"/>
    </xf>
    <xf numFmtId="3" fontId="12" fillId="0" borderId="7" xfId="0" applyNumberFormat="1" applyFont="1" applyBorder="1" applyAlignment="1" applyProtection="1">
      <alignment horizontal="center"/>
      <protection locked="0"/>
    </xf>
    <xf numFmtId="3" fontId="12" fillId="0" borderId="7" xfId="0" applyNumberFormat="1" applyFont="1" applyBorder="1" applyAlignment="1" applyProtection="1">
      <alignment horizontal="right"/>
      <protection locked="0"/>
    </xf>
    <xf numFmtId="3" fontId="12" fillId="0" borderId="11" xfId="0" applyNumberFormat="1" applyFont="1" applyBorder="1" applyAlignment="1">
      <alignment horizontal="right"/>
    </xf>
    <xf numFmtId="3" fontId="0" fillId="0" borderId="0" xfId="0" applyNumberFormat="1"/>
    <xf numFmtId="0" fontId="0" fillId="0" borderId="0" xfId="0" applyAlignment="1">
      <alignment horizontal="center" vertical="center"/>
    </xf>
    <xf numFmtId="3" fontId="0" fillId="0" borderId="1" xfId="0" applyNumberFormat="1" applyBorder="1"/>
    <xf numFmtId="0" fontId="12" fillId="4" borderId="14" xfId="0" applyFont="1" applyFill="1" applyBorder="1"/>
    <xf numFmtId="0" fontId="12" fillId="4" borderId="3" xfId="0" applyFont="1" applyFill="1" applyBorder="1" applyAlignment="1">
      <alignment horizontal="left"/>
    </xf>
    <xf numFmtId="0" fontId="12" fillId="0" borderId="0" xfId="0" applyFont="1" applyAlignment="1">
      <alignment horizontal="left" vertical="top"/>
    </xf>
    <xf numFmtId="0" fontId="12" fillId="5" borderId="14" xfId="0" applyFont="1" applyFill="1" applyBorder="1"/>
    <xf numFmtId="3" fontId="1" fillId="0" borderId="15" xfId="0" applyNumberFormat="1" applyFont="1" applyBorder="1" applyAlignment="1">
      <alignment horizontal="right"/>
    </xf>
    <xf numFmtId="3" fontId="1" fillId="0" borderId="1" xfId="0" applyNumberFormat="1" applyFont="1" applyBorder="1" applyAlignment="1">
      <alignment horizontal="right"/>
    </xf>
    <xf numFmtId="3" fontId="1" fillId="0" borderId="15" xfId="2" applyNumberFormat="1" applyFont="1" applyBorder="1" applyAlignment="1">
      <alignment horizontal="right"/>
    </xf>
    <xf numFmtId="3" fontId="1" fillId="0" borderId="30" xfId="2" applyNumberFormat="1" applyFont="1" applyBorder="1" applyAlignment="1">
      <alignment horizontal="right"/>
    </xf>
    <xf numFmtId="37" fontId="1" fillId="0" borderId="0" xfId="0" applyNumberFormat="1" applyFont="1" applyProtection="1">
      <protection locked="0"/>
    </xf>
    <xf numFmtId="3" fontId="1" fillId="0" borderId="0" xfId="0" applyNumberFormat="1" applyFont="1" applyProtection="1">
      <protection locked="0"/>
    </xf>
    <xf numFmtId="3" fontId="12" fillId="0" borderId="40" xfId="0" applyNumberFormat="1" applyFont="1" applyBorder="1" applyAlignment="1" applyProtection="1">
      <alignment horizontal="right"/>
      <protection locked="0"/>
    </xf>
    <xf numFmtId="37" fontId="12" fillId="0" borderId="39" xfId="0" applyNumberFormat="1" applyFont="1" applyBorder="1" applyAlignment="1" applyProtection="1">
      <alignment horizontal="center"/>
      <protection locked="0"/>
    </xf>
    <xf numFmtId="37" fontId="12" fillId="0" borderId="40" xfId="0" applyNumberFormat="1" applyFont="1" applyBorder="1" applyAlignment="1" applyProtection="1">
      <alignment horizontal="center"/>
      <protection locked="0"/>
    </xf>
    <xf numFmtId="37" fontId="12" fillId="0" borderId="40" xfId="0" applyNumberFormat="1" applyFont="1" applyBorder="1" applyAlignment="1" applyProtection="1">
      <alignment horizontal="right"/>
      <protection locked="0"/>
    </xf>
    <xf numFmtId="37" fontId="12" fillId="0" borderId="39" xfId="0" applyNumberFormat="1" applyFont="1" applyBorder="1" applyAlignment="1" applyProtection="1">
      <alignment horizontal="right"/>
      <protection locked="0"/>
    </xf>
    <xf numFmtId="3" fontId="12" fillId="0" borderId="40" xfId="0" applyNumberFormat="1" applyFont="1" applyBorder="1" applyAlignment="1" applyProtection="1">
      <alignment horizontal="center"/>
      <protection locked="0"/>
    </xf>
    <xf numFmtId="0" fontId="12" fillId="0" borderId="40" xfId="0" applyFont="1" applyBorder="1" applyAlignment="1">
      <alignment horizontal="center"/>
    </xf>
    <xf numFmtId="37" fontId="12" fillId="0" borderId="39" xfId="0" quotePrefix="1" applyNumberFormat="1" applyFont="1" applyBorder="1" applyAlignment="1">
      <alignment horizontal="center"/>
    </xf>
    <xf numFmtId="0" fontId="15" fillId="0" borderId="0" xfId="0" applyFont="1" applyAlignment="1">
      <alignment vertical="center"/>
    </xf>
    <xf numFmtId="3" fontId="0" fillId="0" borderId="9" xfId="0" applyNumberFormat="1" applyBorder="1"/>
    <xf numFmtId="3" fontId="0" fillId="0" borderId="23" xfId="0" applyNumberFormat="1" applyBorder="1"/>
    <xf numFmtId="0" fontId="12" fillId="0" borderId="19" xfId="0" applyFont="1" applyBorder="1"/>
    <xf numFmtId="3" fontId="0" fillId="0" borderId="2" xfId="0" applyNumberFormat="1" applyBorder="1"/>
    <xf numFmtId="3" fontId="0" fillId="0" borderId="24" xfId="0" applyNumberFormat="1" applyBorder="1"/>
    <xf numFmtId="3" fontId="0" fillId="0" borderId="7" xfId="0" applyNumberFormat="1" applyBorder="1"/>
    <xf numFmtId="3" fontId="0" fillId="0" borderId="31" xfId="0" applyNumberFormat="1" applyBorder="1"/>
    <xf numFmtId="3" fontId="0" fillId="0" borderId="40" xfId="0" applyNumberFormat="1" applyBorder="1"/>
    <xf numFmtId="0" fontId="12" fillId="0" borderId="23" xfId="0" applyFont="1" applyBorder="1"/>
    <xf numFmtId="3" fontId="0" fillId="0" borderId="42" xfId="0" applyNumberFormat="1" applyBorder="1"/>
    <xf numFmtId="0" fontId="15" fillId="0" borderId="0" xfId="0" applyFont="1"/>
    <xf numFmtId="3" fontId="12" fillId="2" borderId="43" xfId="0" quotePrefix="1" applyNumberFormat="1" applyFont="1" applyFill="1" applyBorder="1" applyAlignment="1">
      <alignment horizontal="center"/>
    </xf>
    <xf numFmtId="37" fontId="12" fillId="2" borderId="17" xfId="0" applyNumberFormat="1" applyFont="1" applyFill="1" applyBorder="1" applyAlignment="1">
      <alignment horizontal="center"/>
    </xf>
    <xf numFmtId="37" fontId="12" fillId="2" borderId="17" xfId="0" applyNumberFormat="1" applyFont="1" applyFill="1" applyBorder="1" applyAlignment="1" applyProtection="1">
      <alignment horizontal="center"/>
      <protection locked="0"/>
    </xf>
    <xf numFmtId="37" fontId="12" fillId="2" borderId="17" xfId="0" applyNumberFormat="1" applyFont="1" applyFill="1" applyBorder="1" applyAlignment="1">
      <alignment horizontal="left"/>
    </xf>
    <xf numFmtId="1" fontId="0" fillId="0" borderId="23" xfId="0" applyNumberFormat="1" applyBorder="1"/>
    <xf numFmtId="3" fontId="0" fillId="0" borderId="45" xfId="0" applyNumberFormat="1" applyBorder="1"/>
    <xf numFmtId="3" fontId="0" fillId="0" borderId="46" xfId="0" applyNumberFormat="1" applyBorder="1"/>
    <xf numFmtId="37" fontId="12" fillId="0" borderId="47" xfId="0" applyNumberFormat="1" applyFont="1" applyBorder="1" applyAlignment="1">
      <alignment horizontal="center"/>
    </xf>
    <xf numFmtId="37" fontId="12" fillId="0" borderId="48" xfId="0" applyNumberFormat="1" applyFont="1" applyBorder="1" applyAlignment="1" applyProtection="1">
      <alignment horizontal="center"/>
      <protection locked="0"/>
    </xf>
    <xf numFmtId="3" fontId="12" fillId="0" borderId="50" xfId="0" applyNumberFormat="1" applyFont="1" applyBorder="1" applyAlignment="1">
      <alignment horizontal="center"/>
    </xf>
    <xf numFmtId="3" fontId="12" fillId="0" borderId="51" xfId="0" applyNumberFormat="1" applyFont="1" applyBorder="1" applyAlignment="1" applyProtection="1">
      <alignment horizontal="center"/>
      <protection locked="0"/>
    </xf>
    <xf numFmtId="3" fontId="0" fillId="0" borderId="50" xfId="0" applyNumberFormat="1" applyBorder="1"/>
    <xf numFmtId="3" fontId="0" fillId="0" borderId="53" xfId="0" applyNumberFormat="1" applyBorder="1"/>
    <xf numFmtId="37" fontId="12" fillId="2" borderId="23" xfId="0" applyNumberFormat="1" applyFont="1" applyFill="1" applyBorder="1" applyAlignment="1">
      <alignment horizontal="left"/>
    </xf>
    <xf numFmtId="0" fontId="1" fillId="0" borderId="0" xfId="0" applyFont="1"/>
    <xf numFmtId="3" fontId="1" fillId="0" borderId="0" xfId="0" applyNumberFormat="1" applyFont="1"/>
    <xf numFmtId="3" fontId="1" fillId="0" borderId="0" xfId="0" applyNumberFormat="1" applyFont="1" applyAlignment="1">
      <alignment horizontal="center"/>
    </xf>
    <xf numFmtId="37" fontId="1" fillId="0" borderId="0" xfId="0" applyNumberFormat="1" applyFont="1" applyAlignment="1" applyProtection="1">
      <alignment horizontal="center"/>
      <protection locked="0"/>
    </xf>
    <xf numFmtId="0" fontId="1" fillId="0" borderId="0" xfId="0" applyFont="1" applyAlignment="1">
      <alignment horizontal="right"/>
    </xf>
    <xf numFmtId="3" fontId="1" fillId="0" borderId="0" xfId="0" applyNumberFormat="1" applyFont="1" applyAlignment="1">
      <alignment horizontal="right"/>
    </xf>
    <xf numFmtId="0" fontId="1" fillId="0" borderId="0" xfId="0" applyFont="1" applyAlignment="1">
      <alignment horizontal="left"/>
    </xf>
    <xf numFmtId="0" fontId="1" fillId="0" borderId="0" xfId="0" applyFont="1" applyAlignment="1">
      <alignment horizontal="center"/>
    </xf>
    <xf numFmtId="0" fontId="1" fillId="0" borderId="0" xfId="0" applyFont="1" applyProtection="1">
      <protection locked="0"/>
    </xf>
    <xf numFmtId="3" fontId="1" fillId="0" borderId="0" xfId="0" applyNumberFormat="1" applyFont="1" applyAlignment="1" applyProtection="1">
      <alignment horizontal="center"/>
      <protection locked="0"/>
    </xf>
    <xf numFmtId="0" fontId="1" fillId="0" borderId="0" xfId="0" applyFont="1" applyAlignment="1" applyProtection="1">
      <alignment horizontal="center"/>
      <protection locked="0"/>
    </xf>
    <xf numFmtId="0" fontId="1" fillId="0" borderId="27" xfId="0" applyFont="1" applyBorder="1"/>
    <xf numFmtId="0" fontId="1" fillId="0" borderId="28" xfId="0" applyFont="1" applyBorder="1"/>
    <xf numFmtId="3" fontId="1" fillId="0" borderId="27" xfId="0" applyNumberFormat="1" applyFont="1" applyBorder="1"/>
    <xf numFmtId="0" fontId="1" fillId="0" borderId="29" xfId="0" applyFont="1" applyBorder="1"/>
    <xf numFmtId="3" fontId="1" fillId="0" borderId="27" xfId="0" applyNumberFormat="1" applyFont="1" applyBorder="1" applyAlignment="1">
      <alignment horizontal="center"/>
    </xf>
    <xf numFmtId="37" fontId="1" fillId="0" borderId="49" xfId="0" applyNumberFormat="1" applyFont="1" applyBorder="1" applyAlignment="1">
      <alignment horizontal="center"/>
    </xf>
    <xf numFmtId="3" fontId="1" fillId="0" borderId="52" xfId="0" applyNumberFormat="1" applyFont="1" applyBorder="1"/>
    <xf numFmtId="0" fontId="1" fillId="2" borderId="32" xfId="0" applyFont="1" applyFill="1" applyBorder="1"/>
    <xf numFmtId="3" fontId="1" fillId="0" borderId="14" xfId="0" applyNumberFormat="1" applyFont="1" applyBorder="1" applyAlignment="1">
      <alignment horizontal="right"/>
    </xf>
    <xf numFmtId="3" fontId="1" fillId="0" borderId="27" xfId="0" applyNumberFormat="1" applyFont="1" applyBorder="1" applyAlignment="1">
      <alignment horizontal="right"/>
    </xf>
    <xf numFmtId="3" fontId="1" fillId="0" borderId="28" xfId="0" applyNumberFormat="1" applyFont="1" applyBorder="1" applyAlignment="1">
      <alignment horizontal="right"/>
    </xf>
    <xf numFmtId="0" fontId="1" fillId="2" borderId="32" xfId="0" applyFont="1" applyFill="1" applyBorder="1" applyAlignment="1">
      <alignment horizontal="right"/>
    </xf>
    <xf numFmtId="0" fontId="1" fillId="2" borderId="38" xfId="0" applyFont="1" applyFill="1" applyBorder="1"/>
    <xf numFmtId="3" fontId="1" fillId="0" borderId="19" xfId="0" applyNumberFormat="1" applyFont="1" applyBorder="1" applyAlignment="1">
      <alignment horizontal="right"/>
    </xf>
    <xf numFmtId="3" fontId="1" fillId="0" borderId="23" xfId="0" applyNumberFormat="1" applyFont="1" applyBorder="1"/>
    <xf numFmtId="3" fontId="1" fillId="0" borderId="19" xfId="0" applyNumberFormat="1" applyFont="1" applyBorder="1" applyAlignment="1">
      <alignment horizontal="center"/>
    </xf>
    <xf numFmtId="3" fontId="1" fillId="2" borderId="33" xfId="0" applyNumberFormat="1" applyFont="1" applyFill="1" applyBorder="1" applyAlignment="1">
      <alignment horizontal="right"/>
    </xf>
    <xf numFmtId="3" fontId="1" fillId="0" borderId="14" xfId="0" applyNumberFormat="1" applyFont="1" applyBorder="1" applyAlignment="1">
      <alignment horizontal="center"/>
    </xf>
    <xf numFmtId="3" fontId="1" fillId="0" borderId="15" xfId="0" applyNumberFormat="1" applyFont="1" applyBorder="1" applyAlignment="1">
      <alignment horizontal="center"/>
    </xf>
    <xf numFmtId="3" fontId="1" fillId="2" borderId="30" xfId="0" applyNumberFormat="1" applyFont="1" applyFill="1" applyBorder="1" applyAlignment="1">
      <alignment horizontal="right"/>
    </xf>
    <xf numFmtId="3" fontId="1" fillId="0" borderId="9" xfId="0" applyNumberFormat="1" applyFont="1" applyBorder="1" applyAlignment="1">
      <alignment horizontal="right"/>
    </xf>
    <xf numFmtId="3" fontId="1" fillId="0" borderId="31" xfId="0" applyNumberFormat="1" applyFont="1" applyBorder="1" applyAlignment="1">
      <alignment horizontal="right"/>
    </xf>
    <xf numFmtId="3" fontId="1" fillId="0" borderId="41" xfId="0" applyNumberFormat="1" applyFont="1" applyBorder="1" applyAlignment="1">
      <alignment horizontal="right"/>
    </xf>
    <xf numFmtId="3" fontId="1" fillId="0" borderId="23" xfId="0" applyNumberFormat="1" applyFont="1" applyBorder="1" applyAlignment="1">
      <alignment horizontal="right"/>
    </xf>
    <xf numFmtId="3" fontId="1" fillId="2" borderId="33" xfId="0" applyNumberFormat="1" applyFont="1" applyFill="1" applyBorder="1" applyAlignment="1">
      <alignment horizontal="center"/>
    </xf>
    <xf numFmtId="3" fontId="1" fillId="2" borderId="30" xfId="0" applyNumberFormat="1" applyFont="1" applyFill="1" applyBorder="1" applyAlignment="1">
      <alignment horizontal="center"/>
    </xf>
    <xf numFmtId="3" fontId="1" fillId="0" borderId="1" xfId="0" applyNumberFormat="1" applyFont="1" applyBorder="1" applyAlignment="1">
      <alignment horizontal="center"/>
    </xf>
    <xf numFmtId="3" fontId="1" fillId="0" borderId="41" xfId="0" applyNumberFormat="1" applyFont="1" applyBorder="1" applyAlignment="1">
      <alignment horizontal="center"/>
    </xf>
    <xf numFmtId="3" fontId="1" fillId="0" borderId="3" xfId="0" applyNumberFormat="1" applyFont="1" applyBorder="1" applyAlignment="1">
      <alignment horizontal="right"/>
    </xf>
    <xf numFmtId="3" fontId="1" fillId="0" borderId="20" xfId="0" applyNumberFormat="1" applyFont="1" applyBorder="1" applyAlignment="1">
      <alignment horizontal="right"/>
    </xf>
    <xf numFmtId="3" fontId="1" fillId="0" borderId="2" xfId="0" applyNumberFormat="1" applyFont="1" applyBorder="1" applyAlignment="1">
      <alignment horizontal="right"/>
    </xf>
    <xf numFmtId="3" fontId="1" fillId="2" borderId="34" xfId="0" applyNumberFormat="1" applyFont="1" applyFill="1" applyBorder="1" applyAlignment="1">
      <alignment horizontal="right"/>
    </xf>
    <xf numFmtId="3" fontId="1" fillId="0" borderId="2" xfId="0" applyNumberFormat="1" applyFont="1" applyBorder="1" applyAlignment="1">
      <alignment horizontal="center"/>
    </xf>
    <xf numFmtId="3" fontId="1" fillId="0" borderId="3" xfId="0" applyNumberFormat="1" applyFont="1" applyBorder="1" applyAlignment="1">
      <alignment horizontal="center"/>
    </xf>
    <xf numFmtId="3" fontId="1" fillId="0" borderId="3" xfId="0" quotePrefix="1" applyNumberFormat="1" applyFont="1" applyBorder="1" applyAlignment="1">
      <alignment horizontal="right"/>
    </xf>
    <xf numFmtId="3" fontId="1" fillId="2" borderId="44" xfId="0" applyNumberFormat="1" applyFont="1" applyFill="1" applyBorder="1" applyAlignment="1">
      <alignment horizontal="right"/>
    </xf>
    <xf numFmtId="37" fontId="1" fillId="0" borderId="28" xfId="0" applyNumberFormat="1" applyFont="1" applyBorder="1" applyAlignment="1">
      <alignment horizontal="center"/>
    </xf>
    <xf numFmtId="3" fontId="1" fillId="0" borderId="29" xfId="0" applyNumberFormat="1" applyFont="1" applyBorder="1"/>
    <xf numFmtId="3" fontId="1" fillId="0" borderId="30" xfId="0" applyNumberFormat="1" applyFont="1" applyBorder="1" applyAlignment="1">
      <alignment horizontal="right"/>
    </xf>
    <xf numFmtId="3" fontId="1" fillId="0" borderId="15" xfId="0" applyNumberFormat="1" applyFont="1" applyBorder="1"/>
    <xf numFmtId="3" fontId="1" fillId="0" borderId="30" xfId="0" applyNumberFormat="1" applyFont="1" applyBorder="1"/>
    <xf numFmtId="3" fontId="1" fillId="0" borderId="31" xfId="0" applyNumberFormat="1" applyFont="1" applyBorder="1"/>
    <xf numFmtId="3" fontId="1" fillId="0" borderId="1" xfId="0" applyNumberFormat="1" applyFont="1" applyBorder="1"/>
    <xf numFmtId="3" fontId="1" fillId="0" borderId="2" xfId="0" applyNumberFormat="1" applyFont="1" applyBorder="1"/>
    <xf numFmtId="3" fontId="1" fillId="2" borderId="0" xfId="0" applyNumberFormat="1" applyFont="1" applyFill="1" applyAlignment="1">
      <alignment horizontal="right"/>
    </xf>
    <xf numFmtId="3" fontId="1" fillId="0" borderId="0" xfId="0" quotePrefix="1" applyNumberFormat="1" applyFont="1" applyAlignment="1">
      <alignment horizontal="right"/>
    </xf>
    <xf numFmtId="164" fontId="1" fillId="0" borderId="0" xfId="0" applyNumberFormat="1" applyFont="1" applyAlignment="1">
      <alignment horizontal="center"/>
    </xf>
    <xf numFmtId="164" fontId="1" fillId="0" borderId="0" xfId="0" applyNumberFormat="1" applyFont="1" applyAlignment="1">
      <alignment horizontal="right"/>
    </xf>
    <xf numFmtId="167" fontId="1" fillId="0" borderId="0" xfId="3" applyNumberFormat="1" applyFont="1"/>
    <xf numFmtId="166" fontId="1" fillId="0" borderId="0" xfId="0" applyNumberFormat="1" applyFont="1"/>
    <xf numFmtId="167" fontId="1" fillId="0" borderId="0" xfId="0" applyNumberFormat="1" applyFont="1"/>
    <xf numFmtId="1" fontId="1" fillId="0" borderId="0" xfId="0" applyNumberFormat="1" applyFont="1"/>
    <xf numFmtId="37" fontId="1" fillId="0" borderId="27" xfId="0" applyNumberFormat="1" applyFont="1" applyBorder="1" applyAlignment="1">
      <alignment horizontal="center"/>
    </xf>
    <xf numFmtId="0" fontId="1" fillId="0" borderId="27" xfId="0" applyFont="1" applyBorder="1" applyAlignment="1">
      <alignment horizontal="right"/>
    </xf>
    <xf numFmtId="3" fontId="1" fillId="0" borderId="1" xfId="0" quotePrefix="1" applyNumberFormat="1" applyFont="1" applyBorder="1" applyAlignment="1">
      <alignment horizontal="right"/>
    </xf>
    <xf numFmtId="3" fontId="1" fillId="0" borderId="16" xfId="0" applyNumberFormat="1" applyFont="1" applyBorder="1" applyAlignment="1">
      <alignment horizontal="right"/>
    </xf>
    <xf numFmtId="37" fontId="1" fillId="0" borderId="0" xfId="0" applyNumberFormat="1" applyFont="1"/>
    <xf numFmtId="0" fontId="1" fillId="2" borderId="4" xfId="0" applyFont="1" applyFill="1" applyBorder="1"/>
    <xf numFmtId="0" fontId="1" fillId="2" borderId="4" xfId="0" applyFont="1" applyFill="1" applyBorder="1" applyAlignment="1">
      <alignment horizontal="right"/>
    </xf>
    <xf numFmtId="37" fontId="1" fillId="0" borderId="1" xfId="0" applyNumberFormat="1" applyFont="1" applyBorder="1" applyAlignment="1">
      <alignment horizontal="right"/>
    </xf>
    <xf numFmtId="37" fontId="1" fillId="0" borderId="14" xfId="0" applyNumberFormat="1" applyFont="1" applyBorder="1" applyAlignment="1">
      <alignment horizontal="right"/>
    </xf>
    <xf numFmtId="37" fontId="1" fillId="0" borderId="15" xfId="0" applyNumberFormat="1" applyFont="1" applyBorder="1" applyAlignment="1">
      <alignment horizontal="right"/>
    </xf>
    <xf numFmtId="37" fontId="1" fillId="0" borderId="23" xfId="0" applyNumberFormat="1" applyFont="1" applyBorder="1"/>
    <xf numFmtId="37" fontId="1" fillId="0" borderId="19" xfId="0" applyNumberFormat="1" applyFont="1" applyBorder="1" applyAlignment="1">
      <alignment horizontal="center"/>
    </xf>
    <xf numFmtId="37" fontId="1" fillId="2" borderId="4" xfId="0" applyNumberFormat="1" applyFont="1" applyFill="1" applyBorder="1" applyAlignment="1">
      <alignment horizontal="right"/>
    </xf>
    <xf numFmtId="0" fontId="1" fillId="0" borderId="1" xfId="0" applyFont="1" applyBorder="1" applyAlignment="1">
      <alignment horizontal="right"/>
    </xf>
    <xf numFmtId="37" fontId="1" fillId="0" borderId="1" xfId="0" quotePrefix="1" applyNumberFormat="1" applyFont="1" applyBorder="1" applyAlignment="1">
      <alignment horizontal="right"/>
    </xf>
    <xf numFmtId="37" fontId="1" fillId="0" borderId="1" xfId="0" applyNumberFormat="1" applyFont="1" applyBorder="1" applyAlignment="1">
      <alignment horizontal="center"/>
    </xf>
    <xf numFmtId="37" fontId="1" fillId="0" borderId="14" xfId="0" applyNumberFormat="1" applyFont="1" applyBorder="1" applyAlignment="1">
      <alignment horizontal="center"/>
    </xf>
    <xf numFmtId="37" fontId="1" fillId="0" borderId="15" xfId="0" applyNumberFormat="1" applyFont="1" applyBorder="1" applyAlignment="1">
      <alignment horizontal="center"/>
    </xf>
    <xf numFmtId="3" fontId="1" fillId="0" borderId="0" xfId="2" applyNumberFormat="1" applyFont="1" applyAlignment="1">
      <alignment horizontal="right"/>
    </xf>
    <xf numFmtId="0" fontId="1" fillId="0" borderId="0" xfId="2" applyFont="1" applyAlignment="1">
      <alignment horizontal="right"/>
    </xf>
    <xf numFmtId="37" fontId="1" fillId="0" borderId="23" xfId="0" applyNumberFormat="1" applyFont="1" applyBorder="1" applyAlignment="1">
      <alignment horizontal="right"/>
    </xf>
    <xf numFmtId="37" fontId="1" fillId="0" borderId="19" xfId="0" applyNumberFormat="1" applyFont="1" applyBorder="1" applyAlignment="1">
      <alignment horizontal="right"/>
    </xf>
    <xf numFmtId="37" fontId="1" fillId="2" borderId="4" xfId="0" applyNumberFormat="1" applyFont="1" applyFill="1" applyBorder="1" applyAlignment="1">
      <alignment horizontal="center"/>
    </xf>
    <xf numFmtId="37" fontId="1" fillId="0" borderId="3" xfId="0" applyNumberFormat="1" applyFont="1" applyBorder="1" applyAlignment="1">
      <alignment horizontal="right"/>
    </xf>
    <xf numFmtId="0" fontId="1" fillId="0" borderId="2" xfId="0" applyFont="1" applyBorder="1" applyAlignment="1">
      <alignment horizontal="right"/>
    </xf>
    <xf numFmtId="37" fontId="1" fillId="0" borderId="2" xfId="0" applyNumberFormat="1" applyFont="1" applyBorder="1" applyAlignment="1">
      <alignment horizontal="right"/>
    </xf>
    <xf numFmtId="37" fontId="1" fillId="0" borderId="20" xfId="0" applyNumberFormat="1" applyFont="1" applyBorder="1" applyAlignment="1">
      <alignment horizontal="right"/>
    </xf>
    <xf numFmtId="37" fontId="1" fillId="2" borderId="5" xfId="0" applyNumberFormat="1" applyFont="1" applyFill="1" applyBorder="1" applyAlignment="1">
      <alignment horizontal="right"/>
    </xf>
    <xf numFmtId="37" fontId="13" fillId="0" borderId="18" xfId="0" applyNumberFormat="1" applyFont="1" applyBorder="1" applyAlignment="1">
      <alignment horizontal="center" wrapText="1"/>
    </xf>
    <xf numFmtId="37" fontId="13" fillId="0" borderId="22" xfId="0" applyNumberFormat="1" applyFont="1" applyBorder="1" applyAlignment="1">
      <alignment horizontal="center" wrapText="1"/>
    </xf>
    <xf numFmtId="0" fontId="1" fillId="0" borderId="0" xfId="0" applyFont="1"/>
    <xf numFmtId="0" fontId="0" fillId="0" borderId="0" xfId="0"/>
    <xf numFmtId="37" fontId="13" fillId="0" borderId="13" xfId="0" applyNumberFormat="1" applyFont="1" applyBorder="1" applyAlignment="1">
      <alignment horizontal="center" wrapText="1"/>
    </xf>
    <xf numFmtId="3" fontId="1" fillId="6" borderId="37" xfId="0" applyNumberFormat="1" applyFont="1" applyFill="1" applyBorder="1" applyAlignment="1">
      <alignment horizontal="center" vertical="center"/>
    </xf>
    <xf numFmtId="3" fontId="1" fillId="6" borderId="38" xfId="0" applyNumberFormat="1" applyFont="1" applyFill="1" applyBorder="1" applyAlignment="1">
      <alignment horizontal="center" vertical="center"/>
    </xf>
    <xf numFmtId="0" fontId="1" fillId="6" borderId="10" xfId="0" applyFont="1" applyFill="1" applyBorder="1" applyAlignment="1">
      <alignment wrapText="1"/>
    </xf>
    <xf numFmtId="0" fontId="1" fillId="6" borderId="39" xfId="0" applyFont="1" applyFill="1" applyBorder="1" applyAlignment="1">
      <alignment wrapText="1"/>
    </xf>
    <xf numFmtId="37" fontId="12" fillId="0" borderId="35" xfId="0" applyNumberFormat="1" applyFont="1" applyBorder="1" applyAlignment="1">
      <alignment horizontal="center" wrapText="1"/>
    </xf>
    <xf numFmtId="0" fontId="1" fillId="0" borderId="29" xfId="0" applyFont="1" applyBorder="1" applyAlignment="1">
      <alignment horizontal="center" wrapText="1"/>
    </xf>
    <xf numFmtId="0" fontId="12" fillId="0" borderId="29" xfId="0" applyFont="1" applyBorder="1" applyAlignment="1">
      <alignment horizontal="center" wrapText="1"/>
    </xf>
    <xf numFmtId="0" fontId="1" fillId="0" borderId="36" xfId="0" applyFont="1" applyBorder="1" applyAlignment="1">
      <alignment horizontal="center" wrapText="1"/>
    </xf>
    <xf numFmtId="0" fontId="12" fillId="0" borderId="35" xfId="0" applyFont="1" applyBorder="1" applyAlignment="1">
      <alignment horizontal="center"/>
    </xf>
    <xf numFmtId="0" fontId="1" fillId="0" borderId="36" xfId="0" applyFont="1" applyBorder="1" applyAlignment="1">
      <alignment horizontal="center"/>
    </xf>
    <xf numFmtId="0" fontId="12" fillId="0" borderId="23" xfId="0" applyFont="1" applyBorder="1" applyAlignment="1">
      <alignment horizontal="center"/>
    </xf>
    <xf numFmtId="0" fontId="12" fillId="0" borderId="35" xfId="0" quotePrefix="1" applyFont="1" applyBorder="1" applyAlignment="1">
      <alignment horizontal="center"/>
    </xf>
    <xf numFmtId="3" fontId="12" fillId="0" borderId="35" xfId="0" applyNumberFormat="1" applyFont="1" applyBorder="1" applyAlignment="1">
      <alignment horizontal="center" wrapText="1"/>
    </xf>
    <xf numFmtId="3" fontId="12" fillId="0" borderId="36" xfId="0" applyNumberFormat="1" applyFont="1" applyBorder="1" applyAlignment="1">
      <alignment horizontal="center" wrapText="1"/>
    </xf>
    <xf numFmtId="0" fontId="12" fillId="0" borderId="35" xfId="0" applyFont="1" applyBorder="1" applyAlignment="1">
      <alignment horizontal="right" wrapText="1"/>
    </xf>
    <xf numFmtId="0" fontId="1" fillId="0" borderId="36" xfId="0" applyFont="1" applyBorder="1" applyAlignment="1">
      <alignment horizontal="right" wrapText="1"/>
    </xf>
    <xf numFmtId="0" fontId="12" fillId="0" borderId="35" xfId="0" applyFont="1" applyBorder="1" applyAlignment="1">
      <alignment horizontal="center" wrapText="1"/>
    </xf>
    <xf numFmtId="0" fontId="0" fillId="0" borderId="36" xfId="0" applyBorder="1" applyAlignment="1">
      <alignment horizontal="center" wrapText="1"/>
    </xf>
    <xf numFmtId="0" fontId="12" fillId="0" borderId="36" xfId="0" applyFont="1" applyBorder="1" applyAlignment="1">
      <alignment horizontal="center"/>
    </xf>
    <xf numFmtId="0" fontId="12" fillId="0" borderId="23" xfId="0" applyFont="1" applyBorder="1" applyAlignment="1">
      <alignment wrapText="1"/>
    </xf>
    <xf numFmtId="0" fontId="12" fillId="0" borderId="35" xfId="0" applyFont="1" applyBorder="1" applyAlignment="1" applyProtection="1">
      <alignment horizontal="center" vertical="center"/>
      <protection locked="0"/>
    </xf>
    <xf numFmtId="37" fontId="12" fillId="0" borderId="35" xfId="0" applyNumberFormat="1" applyFont="1" applyBorder="1" applyAlignment="1" applyProtection="1">
      <alignment horizontal="center"/>
      <protection locked="0"/>
    </xf>
    <xf numFmtId="37" fontId="12" fillId="0" borderId="36" xfId="0" applyNumberFormat="1" applyFont="1" applyBorder="1" applyAlignment="1" applyProtection="1">
      <alignment horizontal="center"/>
      <protection locked="0"/>
    </xf>
    <xf numFmtId="3" fontId="12" fillId="0" borderId="35" xfId="0" applyNumberFormat="1" applyFont="1" applyBorder="1" applyAlignment="1" applyProtection="1">
      <alignment horizontal="center"/>
      <protection locked="0"/>
    </xf>
    <xf numFmtId="3" fontId="12" fillId="0" borderId="36" xfId="0" applyNumberFormat="1" applyFont="1" applyBorder="1" applyAlignment="1" applyProtection="1">
      <alignment horizontal="center"/>
      <protection locked="0"/>
    </xf>
    <xf numFmtId="0" fontId="1" fillId="6" borderId="35" xfId="0" applyFont="1" applyFill="1" applyBorder="1" applyAlignment="1">
      <alignment horizontal="center"/>
    </xf>
    <xf numFmtId="37" fontId="12" fillId="0" borderId="35" xfId="0" applyNumberFormat="1" applyFont="1" applyBorder="1" applyAlignment="1">
      <alignment horizontal="center"/>
    </xf>
    <xf numFmtId="37" fontId="12" fillId="0" borderId="36" xfId="0" applyNumberFormat="1" applyFont="1" applyBorder="1" applyAlignment="1">
      <alignment horizontal="center"/>
    </xf>
    <xf numFmtId="0" fontId="12" fillId="0" borderId="36" xfId="0" quotePrefix="1" applyFont="1" applyBorder="1" applyAlignment="1">
      <alignment horizontal="center"/>
    </xf>
    <xf numFmtId="0" fontId="12" fillId="0" borderId="36" xfId="0" applyFont="1" applyBorder="1" applyAlignment="1">
      <alignment horizontal="center" wrapText="1"/>
    </xf>
    <xf numFmtId="0" fontId="12" fillId="0" borderId="35" xfId="0" applyFont="1" applyBorder="1" applyAlignment="1">
      <alignment horizontal="right"/>
    </xf>
    <xf numFmtId="0" fontId="1" fillId="0" borderId="36" xfId="0" applyFont="1" applyBorder="1" applyAlignment="1">
      <alignment horizontal="right"/>
    </xf>
    <xf numFmtId="0" fontId="1" fillId="0" borderId="0" xfId="0" applyFont="1" applyAlignment="1">
      <alignment horizontal="left" wrapText="1"/>
    </xf>
    <xf numFmtId="0" fontId="0" fillId="0" borderId="0" xfId="0" applyAlignment="1">
      <alignment horizontal="left" wrapText="1"/>
    </xf>
    <xf numFmtId="0" fontId="1" fillId="6" borderId="37" xfId="0" applyFont="1" applyFill="1" applyBorder="1" applyAlignment="1">
      <alignment horizontal="center" vertical="center"/>
    </xf>
    <xf numFmtId="0" fontId="1" fillId="6" borderId="38" xfId="0" applyFont="1" applyFill="1" applyBorder="1" applyAlignment="1">
      <alignment horizontal="center" vertical="center"/>
    </xf>
    <xf numFmtId="0" fontId="4" fillId="0" borderId="35" xfId="0" applyFont="1" applyBorder="1" applyAlignment="1">
      <alignment horizontal="center"/>
    </xf>
    <xf numFmtId="0" fontId="4" fillId="0" borderId="36" xfId="0" applyFont="1" applyBorder="1" applyAlignment="1">
      <alignment horizontal="center"/>
    </xf>
    <xf numFmtId="0" fontId="6" fillId="0" borderId="35" xfId="0" applyFont="1" applyBorder="1" applyAlignment="1" applyProtection="1">
      <alignment horizontal="center" vertical="center"/>
      <protection locked="0"/>
    </xf>
    <xf numFmtId="0" fontId="0" fillId="0" borderId="36" xfId="0" applyBorder="1" applyAlignment="1">
      <alignment horizontal="center"/>
    </xf>
    <xf numFmtId="37" fontId="4" fillId="0" borderId="35" xfId="0" applyNumberFormat="1" applyFont="1" applyBorder="1" applyAlignment="1" applyProtection="1">
      <alignment horizontal="center"/>
      <protection locked="0"/>
    </xf>
    <xf numFmtId="37" fontId="4" fillId="0" borderId="36" xfId="0" applyNumberFormat="1" applyFont="1" applyBorder="1" applyAlignment="1" applyProtection="1">
      <alignment horizontal="center"/>
      <protection locked="0"/>
    </xf>
    <xf numFmtId="3" fontId="4" fillId="0" borderId="35" xfId="0" applyNumberFormat="1" applyFont="1" applyBorder="1" applyAlignment="1" applyProtection="1">
      <alignment horizontal="center"/>
      <protection locked="0"/>
    </xf>
    <xf numFmtId="3" fontId="4" fillId="0" borderId="36" xfId="0" applyNumberFormat="1" applyFont="1" applyBorder="1" applyAlignment="1" applyProtection="1">
      <alignment horizontal="center"/>
      <protection locked="0"/>
    </xf>
    <xf numFmtId="0" fontId="0" fillId="6" borderId="37" xfId="0" applyFill="1" applyBorder="1" applyAlignment="1">
      <alignment horizontal="center" vertical="center"/>
    </xf>
    <xf numFmtId="0" fontId="0" fillId="6" borderId="38" xfId="0" applyFill="1" applyBorder="1" applyAlignment="1">
      <alignment horizontal="center" vertical="center"/>
    </xf>
    <xf numFmtId="0" fontId="0" fillId="6" borderId="10" xfId="0" applyFill="1" applyBorder="1" applyAlignment="1">
      <alignment wrapText="1"/>
    </xf>
    <xf numFmtId="0" fontId="0" fillId="6" borderId="39" xfId="0" applyFill="1" applyBorder="1" applyAlignment="1">
      <alignment wrapText="1"/>
    </xf>
    <xf numFmtId="3" fontId="4" fillId="0" borderId="35" xfId="0" applyNumberFormat="1" applyFont="1" applyBorder="1" applyAlignment="1">
      <alignment horizontal="center" wrapText="1"/>
    </xf>
    <xf numFmtId="3" fontId="4" fillId="0" borderId="36" xfId="0" applyNumberFormat="1" applyFont="1" applyBorder="1" applyAlignment="1">
      <alignment horizontal="center" wrapText="1"/>
    </xf>
    <xf numFmtId="37" fontId="4" fillId="0" borderId="35" xfId="0" applyNumberFormat="1" applyFont="1" applyBorder="1" applyAlignment="1">
      <alignment horizontal="center"/>
    </xf>
    <xf numFmtId="37" fontId="4" fillId="0" borderId="36" xfId="0" applyNumberFormat="1" applyFont="1" applyBorder="1" applyAlignment="1">
      <alignment horizontal="center"/>
    </xf>
    <xf numFmtId="0" fontId="4" fillId="0" borderId="35" xfId="0" quotePrefix="1" applyFont="1" applyBorder="1" applyAlignment="1">
      <alignment horizontal="center"/>
    </xf>
    <xf numFmtId="0" fontId="4" fillId="0" borderId="36" xfId="0" quotePrefix="1" applyFont="1" applyBorder="1" applyAlignment="1">
      <alignment horizontal="center"/>
    </xf>
    <xf numFmtId="37" fontId="4" fillId="3" borderId="35" xfId="0" applyNumberFormat="1" applyFont="1" applyFill="1" applyBorder="1" applyAlignment="1" applyProtection="1">
      <alignment horizontal="center"/>
      <protection locked="0"/>
    </xf>
    <xf numFmtId="37" fontId="4" fillId="3" borderId="36" xfId="0" applyNumberFormat="1" applyFont="1" applyFill="1" applyBorder="1" applyAlignment="1" applyProtection="1">
      <alignment horizontal="center"/>
      <protection locked="0"/>
    </xf>
    <xf numFmtId="0" fontId="0" fillId="6" borderId="35" xfId="0" applyFill="1" applyBorder="1" applyAlignment="1">
      <alignment horizontal="center"/>
    </xf>
    <xf numFmtId="37" fontId="8" fillId="0" borderId="18" xfId="0" applyNumberFormat="1" applyFont="1" applyBorder="1" applyAlignment="1">
      <alignment horizontal="center" wrapText="1"/>
    </xf>
    <xf numFmtId="37" fontId="8" fillId="0" borderId="22" xfId="0" applyNumberFormat="1" applyFont="1" applyBorder="1" applyAlignment="1">
      <alignment horizontal="center" wrapText="1"/>
    </xf>
    <xf numFmtId="37" fontId="8" fillId="3" borderId="18" xfId="0" applyNumberFormat="1" applyFont="1" applyFill="1" applyBorder="1" applyAlignment="1">
      <alignment horizontal="center" wrapText="1"/>
    </xf>
    <xf numFmtId="37" fontId="8" fillId="3" borderId="22" xfId="0" applyNumberFormat="1" applyFont="1" applyFill="1" applyBorder="1" applyAlignment="1">
      <alignment horizontal="center" wrapText="1"/>
    </xf>
  </cellXfs>
  <cellStyles count="4">
    <cellStyle name="Comma" xfId="1" builtinId="3"/>
    <cellStyle name="Normal" xfId="0" builtinId="0"/>
    <cellStyle name="Normal_SFY2010" xfId="2" xr:uid="{00000000-0005-0000-0000-000002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D4D87778-3ADF-46D4-BEC8-21F773CE722E}"/>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5BCFA0D1-BC67-47DD-BF00-1068037C9F3B}"/>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A6329439-D7F2-403D-A9E0-56D59ACF3101}"/>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D78BE763-7A01-48FA-98D2-CA9E8B6915E9}"/>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7907947-6A34-412C-815B-50E5EB41293D}"/>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660C13F2-D44E-4809-9A30-6D1FBFEC0A90}"/>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96228B79-4FDE-4517-85C1-A1DB304B21E5}"/>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291749C7-26E8-48F3-9B7C-27304DF4A72F}"/>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C4F150DB-9079-4E5B-9FDE-69DFC31C7DD0}"/>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43AA35A6-5441-4572-BF33-F50B66EB8768}"/>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14A82484-03FC-43CE-898B-959DA63F3183}"/>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62708956-E33B-41E6-881C-027BAACB65A3}"/>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6EE5003E-E21A-4458-A60F-685506060D3E}"/>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57986CCD-BA2F-46A6-BA68-8F331937FB8B}"/>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3B201FD8-8D63-4B4D-AACB-5CA72BBE0DF5}"/>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E3E827C2-41B1-4162-8CE7-5CFAF3A56144}"/>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1025" name="Line 1">
          <a:extLst>
            <a:ext uri="{FF2B5EF4-FFF2-40B4-BE49-F238E27FC236}">
              <a16:creationId xmlns:a16="http://schemas.microsoft.com/office/drawing/2014/main" id="{00000000-0008-0000-0200-000001040000}"/>
            </a:ext>
          </a:extLst>
        </xdr:cNvPr>
        <xdr:cNvSpPr>
          <a:spLocks noChangeShapeType="1"/>
        </xdr:cNvSpPr>
      </xdr:nvSpPr>
      <xdr:spPr bwMode="auto">
        <a:xfrm>
          <a:off x="121920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1026" name="Line 2">
          <a:extLst>
            <a:ext uri="{FF2B5EF4-FFF2-40B4-BE49-F238E27FC236}">
              <a16:creationId xmlns:a16="http://schemas.microsoft.com/office/drawing/2014/main" id="{00000000-0008-0000-0200-000002040000}"/>
            </a:ext>
          </a:extLst>
        </xdr:cNvPr>
        <xdr:cNvSpPr>
          <a:spLocks noChangeShapeType="1"/>
        </xdr:cNvSpPr>
      </xdr:nvSpPr>
      <xdr:spPr bwMode="auto">
        <a:xfrm>
          <a:off x="146304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27" name="Line 3">
          <a:extLst>
            <a:ext uri="{FF2B5EF4-FFF2-40B4-BE49-F238E27FC236}">
              <a16:creationId xmlns:a16="http://schemas.microsoft.com/office/drawing/2014/main" id="{00000000-0008-0000-0200-000003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28" name="Line 4">
          <a:extLst>
            <a:ext uri="{FF2B5EF4-FFF2-40B4-BE49-F238E27FC236}">
              <a16:creationId xmlns:a16="http://schemas.microsoft.com/office/drawing/2014/main" id="{00000000-0008-0000-0200-000004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29" name="Line 5">
          <a:extLst>
            <a:ext uri="{FF2B5EF4-FFF2-40B4-BE49-F238E27FC236}">
              <a16:creationId xmlns:a16="http://schemas.microsoft.com/office/drawing/2014/main" id="{00000000-0008-0000-0200-000005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30" name="Line 6">
          <a:extLst>
            <a:ext uri="{FF2B5EF4-FFF2-40B4-BE49-F238E27FC236}">
              <a16:creationId xmlns:a16="http://schemas.microsoft.com/office/drawing/2014/main" id="{00000000-0008-0000-0200-000006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1031" name="Line 7">
          <a:extLst>
            <a:ext uri="{FF2B5EF4-FFF2-40B4-BE49-F238E27FC236}">
              <a16:creationId xmlns:a16="http://schemas.microsoft.com/office/drawing/2014/main" id="{00000000-0008-0000-0200-000007040000}"/>
            </a:ext>
          </a:extLst>
        </xdr:cNvPr>
        <xdr:cNvSpPr>
          <a:spLocks noChangeShapeType="1"/>
        </xdr:cNvSpPr>
      </xdr:nvSpPr>
      <xdr:spPr bwMode="auto">
        <a:xfrm>
          <a:off x="121920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1032" name="Line 8">
          <a:extLst>
            <a:ext uri="{FF2B5EF4-FFF2-40B4-BE49-F238E27FC236}">
              <a16:creationId xmlns:a16="http://schemas.microsoft.com/office/drawing/2014/main" id="{00000000-0008-0000-0200-000008040000}"/>
            </a:ext>
          </a:extLst>
        </xdr:cNvPr>
        <xdr:cNvSpPr>
          <a:spLocks noChangeShapeType="1"/>
        </xdr:cNvSpPr>
      </xdr:nvSpPr>
      <xdr:spPr bwMode="auto">
        <a:xfrm>
          <a:off x="146304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33" name="Line 9">
          <a:extLst>
            <a:ext uri="{FF2B5EF4-FFF2-40B4-BE49-F238E27FC236}">
              <a16:creationId xmlns:a16="http://schemas.microsoft.com/office/drawing/2014/main" id="{00000000-0008-0000-0200-000009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34" name="Line 10">
          <a:extLst>
            <a:ext uri="{FF2B5EF4-FFF2-40B4-BE49-F238E27FC236}">
              <a16:creationId xmlns:a16="http://schemas.microsoft.com/office/drawing/2014/main" id="{00000000-0008-0000-0200-00000A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35" name="Line 11">
          <a:extLst>
            <a:ext uri="{FF2B5EF4-FFF2-40B4-BE49-F238E27FC236}">
              <a16:creationId xmlns:a16="http://schemas.microsoft.com/office/drawing/2014/main" id="{00000000-0008-0000-0200-00000B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36" name="Line 12">
          <a:extLst>
            <a:ext uri="{FF2B5EF4-FFF2-40B4-BE49-F238E27FC236}">
              <a16:creationId xmlns:a16="http://schemas.microsoft.com/office/drawing/2014/main" id="{00000000-0008-0000-0200-00000C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37" name="Line 13">
          <a:extLst>
            <a:ext uri="{FF2B5EF4-FFF2-40B4-BE49-F238E27FC236}">
              <a16:creationId xmlns:a16="http://schemas.microsoft.com/office/drawing/2014/main" id="{00000000-0008-0000-0200-00000D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38" name="Line 14">
          <a:extLst>
            <a:ext uri="{FF2B5EF4-FFF2-40B4-BE49-F238E27FC236}">
              <a16:creationId xmlns:a16="http://schemas.microsoft.com/office/drawing/2014/main" id="{00000000-0008-0000-0200-00000E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39" name="Line 15">
          <a:extLst>
            <a:ext uri="{FF2B5EF4-FFF2-40B4-BE49-F238E27FC236}">
              <a16:creationId xmlns:a16="http://schemas.microsoft.com/office/drawing/2014/main" id="{00000000-0008-0000-0200-00000F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40" name="Line 16">
          <a:extLst>
            <a:ext uri="{FF2B5EF4-FFF2-40B4-BE49-F238E27FC236}">
              <a16:creationId xmlns:a16="http://schemas.microsoft.com/office/drawing/2014/main" id="{00000000-0008-0000-0200-000010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049" name="Line 1">
          <a:extLst>
            <a:ext uri="{FF2B5EF4-FFF2-40B4-BE49-F238E27FC236}">
              <a16:creationId xmlns:a16="http://schemas.microsoft.com/office/drawing/2014/main" id="{00000000-0008-0000-0300-0000010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2050" name="Line 2">
          <a:extLst>
            <a:ext uri="{FF2B5EF4-FFF2-40B4-BE49-F238E27FC236}">
              <a16:creationId xmlns:a16="http://schemas.microsoft.com/office/drawing/2014/main" id="{00000000-0008-0000-0300-0000020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51" name="Line 3">
          <a:extLst>
            <a:ext uri="{FF2B5EF4-FFF2-40B4-BE49-F238E27FC236}">
              <a16:creationId xmlns:a16="http://schemas.microsoft.com/office/drawing/2014/main" id="{00000000-0008-0000-0300-000003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52" name="Line 4">
          <a:extLst>
            <a:ext uri="{FF2B5EF4-FFF2-40B4-BE49-F238E27FC236}">
              <a16:creationId xmlns:a16="http://schemas.microsoft.com/office/drawing/2014/main" id="{00000000-0008-0000-0300-000004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53" name="Line 5">
          <a:extLst>
            <a:ext uri="{FF2B5EF4-FFF2-40B4-BE49-F238E27FC236}">
              <a16:creationId xmlns:a16="http://schemas.microsoft.com/office/drawing/2014/main" id="{00000000-0008-0000-0300-000005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54" name="Line 6">
          <a:extLst>
            <a:ext uri="{FF2B5EF4-FFF2-40B4-BE49-F238E27FC236}">
              <a16:creationId xmlns:a16="http://schemas.microsoft.com/office/drawing/2014/main" id="{00000000-0008-0000-0300-000006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2055" name="Line 7">
          <a:extLst>
            <a:ext uri="{FF2B5EF4-FFF2-40B4-BE49-F238E27FC236}">
              <a16:creationId xmlns:a16="http://schemas.microsoft.com/office/drawing/2014/main" id="{00000000-0008-0000-0300-0000070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2056" name="Line 8">
          <a:extLst>
            <a:ext uri="{FF2B5EF4-FFF2-40B4-BE49-F238E27FC236}">
              <a16:creationId xmlns:a16="http://schemas.microsoft.com/office/drawing/2014/main" id="{00000000-0008-0000-0300-0000080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57" name="Line 9">
          <a:extLst>
            <a:ext uri="{FF2B5EF4-FFF2-40B4-BE49-F238E27FC236}">
              <a16:creationId xmlns:a16="http://schemas.microsoft.com/office/drawing/2014/main" id="{00000000-0008-0000-0300-000009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58" name="Line 10">
          <a:extLst>
            <a:ext uri="{FF2B5EF4-FFF2-40B4-BE49-F238E27FC236}">
              <a16:creationId xmlns:a16="http://schemas.microsoft.com/office/drawing/2014/main" id="{00000000-0008-0000-0300-00000A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59" name="Line 11">
          <a:extLst>
            <a:ext uri="{FF2B5EF4-FFF2-40B4-BE49-F238E27FC236}">
              <a16:creationId xmlns:a16="http://schemas.microsoft.com/office/drawing/2014/main" id="{00000000-0008-0000-0300-00000B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60" name="Line 12">
          <a:extLst>
            <a:ext uri="{FF2B5EF4-FFF2-40B4-BE49-F238E27FC236}">
              <a16:creationId xmlns:a16="http://schemas.microsoft.com/office/drawing/2014/main" id="{00000000-0008-0000-0300-00000C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61" name="Line 13">
          <a:extLst>
            <a:ext uri="{FF2B5EF4-FFF2-40B4-BE49-F238E27FC236}">
              <a16:creationId xmlns:a16="http://schemas.microsoft.com/office/drawing/2014/main" id="{00000000-0008-0000-0300-00000D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62" name="Line 14">
          <a:extLst>
            <a:ext uri="{FF2B5EF4-FFF2-40B4-BE49-F238E27FC236}">
              <a16:creationId xmlns:a16="http://schemas.microsoft.com/office/drawing/2014/main" id="{00000000-0008-0000-0300-00000E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63" name="Line 15">
          <a:extLst>
            <a:ext uri="{FF2B5EF4-FFF2-40B4-BE49-F238E27FC236}">
              <a16:creationId xmlns:a16="http://schemas.microsoft.com/office/drawing/2014/main" id="{00000000-0008-0000-0300-00000F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64" name="Line 16">
          <a:extLst>
            <a:ext uri="{FF2B5EF4-FFF2-40B4-BE49-F238E27FC236}">
              <a16:creationId xmlns:a16="http://schemas.microsoft.com/office/drawing/2014/main" id="{00000000-0008-0000-0300-000010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3073" name="Line 1">
          <a:extLst>
            <a:ext uri="{FF2B5EF4-FFF2-40B4-BE49-F238E27FC236}">
              <a16:creationId xmlns:a16="http://schemas.microsoft.com/office/drawing/2014/main" id="{00000000-0008-0000-0400-0000010C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074" name="Line 2">
          <a:extLst>
            <a:ext uri="{FF2B5EF4-FFF2-40B4-BE49-F238E27FC236}">
              <a16:creationId xmlns:a16="http://schemas.microsoft.com/office/drawing/2014/main" id="{00000000-0008-0000-0400-0000020C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75" name="Line 3">
          <a:extLst>
            <a:ext uri="{FF2B5EF4-FFF2-40B4-BE49-F238E27FC236}">
              <a16:creationId xmlns:a16="http://schemas.microsoft.com/office/drawing/2014/main" id="{00000000-0008-0000-0400-000003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76" name="Line 4">
          <a:extLst>
            <a:ext uri="{FF2B5EF4-FFF2-40B4-BE49-F238E27FC236}">
              <a16:creationId xmlns:a16="http://schemas.microsoft.com/office/drawing/2014/main" id="{00000000-0008-0000-0400-000004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77" name="Line 5">
          <a:extLst>
            <a:ext uri="{FF2B5EF4-FFF2-40B4-BE49-F238E27FC236}">
              <a16:creationId xmlns:a16="http://schemas.microsoft.com/office/drawing/2014/main" id="{00000000-0008-0000-0400-000005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78" name="Line 6">
          <a:extLst>
            <a:ext uri="{FF2B5EF4-FFF2-40B4-BE49-F238E27FC236}">
              <a16:creationId xmlns:a16="http://schemas.microsoft.com/office/drawing/2014/main" id="{00000000-0008-0000-0400-000006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3079" name="Line 7">
          <a:extLst>
            <a:ext uri="{FF2B5EF4-FFF2-40B4-BE49-F238E27FC236}">
              <a16:creationId xmlns:a16="http://schemas.microsoft.com/office/drawing/2014/main" id="{00000000-0008-0000-0400-0000070C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080" name="Line 8">
          <a:extLst>
            <a:ext uri="{FF2B5EF4-FFF2-40B4-BE49-F238E27FC236}">
              <a16:creationId xmlns:a16="http://schemas.microsoft.com/office/drawing/2014/main" id="{00000000-0008-0000-0400-0000080C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81" name="Line 9">
          <a:extLst>
            <a:ext uri="{FF2B5EF4-FFF2-40B4-BE49-F238E27FC236}">
              <a16:creationId xmlns:a16="http://schemas.microsoft.com/office/drawing/2014/main" id="{00000000-0008-0000-0400-000009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82" name="Line 10">
          <a:extLst>
            <a:ext uri="{FF2B5EF4-FFF2-40B4-BE49-F238E27FC236}">
              <a16:creationId xmlns:a16="http://schemas.microsoft.com/office/drawing/2014/main" id="{00000000-0008-0000-0400-00000A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83" name="Line 11">
          <a:extLst>
            <a:ext uri="{FF2B5EF4-FFF2-40B4-BE49-F238E27FC236}">
              <a16:creationId xmlns:a16="http://schemas.microsoft.com/office/drawing/2014/main" id="{00000000-0008-0000-0400-00000B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84" name="Line 12">
          <a:extLst>
            <a:ext uri="{FF2B5EF4-FFF2-40B4-BE49-F238E27FC236}">
              <a16:creationId xmlns:a16="http://schemas.microsoft.com/office/drawing/2014/main" id="{00000000-0008-0000-0400-00000C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85" name="Line 13">
          <a:extLst>
            <a:ext uri="{FF2B5EF4-FFF2-40B4-BE49-F238E27FC236}">
              <a16:creationId xmlns:a16="http://schemas.microsoft.com/office/drawing/2014/main" id="{00000000-0008-0000-0400-00000D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86" name="Line 14">
          <a:extLst>
            <a:ext uri="{FF2B5EF4-FFF2-40B4-BE49-F238E27FC236}">
              <a16:creationId xmlns:a16="http://schemas.microsoft.com/office/drawing/2014/main" id="{00000000-0008-0000-0400-00000E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87" name="Line 15">
          <a:extLst>
            <a:ext uri="{FF2B5EF4-FFF2-40B4-BE49-F238E27FC236}">
              <a16:creationId xmlns:a16="http://schemas.microsoft.com/office/drawing/2014/main" id="{00000000-0008-0000-0400-00000F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88" name="Line 16">
          <a:extLst>
            <a:ext uri="{FF2B5EF4-FFF2-40B4-BE49-F238E27FC236}">
              <a16:creationId xmlns:a16="http://schemas.microsoft.com/office/drawing/2014/main" id="{00000000-0008-0000-0400-000010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4097" name="Line 1">
          <a:extLst>
            <a:ext uri="{FF2B5EF4-FFF2-40B4-BE49-F238E27FC236}">
              <a16:creationId xmlns:a16="http://schemas.microsoft.com/office/drawing/2014/main" id="{00000000-0008-0000-0500-00000110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4098" name="Line 2">
          <a:extLst>
            <a:ext uri="{FF2B5EF4-FFF2-40B4-BE49-F238E27FC236}">
              <a16:creationId xmlns:a16="http://schemas.microsoft.com/office/drawing/2014/main" id="{00000000-0008-0000-0500-00000210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099" name="Line 3">
          <a:extLst>
            <a:ext uri="{FF2B5EF4-FFF2-40B4-BE49-F238E27FC236}">
              <a16:creationId xmlns:a16="http://schemas.microsoft.com/office/drawing/2014/main" id="{00000000-0008-0000-0500-000003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00" name="Line 4">
          <a:extLst>
            <a:ext uri="{FF2B5EF4-FFF2-40B4-BE49-F238E27FC236}">
              <a16:creationId xmlns:a16="http://schemas.microsoft.com/office/drawing/2014/main" id="{00000000-0008-0000-0500-000004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01" name="Line 5">
          <a:extLst>
            <a:ext uri="{FF2B5EF4-FFF2-40B4-BE49-F238E27FC236}">
              <a16:creationId xmlns:a16="http://schemas.microsoft.com/office/drawing/2014/main" id="{00000000-0008-0000-0500-000005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02" name="Line 6">
          <a:extLst>
            <a:ext uri="{FF2B5EF4-FFF2-40B4-BE49-F238E27FC236}">
              <a16:creationId xmlns:a16="http://schemas.microsoft.com/office/drawing/2014/main" id="{00000000-0008-0000-0500-000006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4103" name="Line 7">
          <a:extLst>
            <a:ext uri="{FF2B5EF4-FFF2-40B4-BE49-F238E27FC236}">
              <a16:creationId xmlns:a16="http://schemas.microsoft.com/office/drawing/2014/main" id="{00000000-0008-0000-0500-00000710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4104" name="Line 8">
          <a:extLst>
            <a:ext uri="{FF2B5EF4-FFF2-40B4-BE49-F238E27FC236}">
              <a16:creationId xmlns:a16="http://schemas.microsoft.com/office/drawing/2014/main" id="{00000000-0008-0000-0500-00000810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105" name="Line 9">
          <a:extLst>
            <a:ext uri="{FF2B5EF4-FFF2-40B4-BE49-F238E27FC236}">
              <a16:creationId xmlns:a16="http://schemas.microsoft.com/office/drawing/2014/main" id="{00000000-0008-0000-0500-000009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06" name="Line 10">
          <a:extLst>
            <a:ext uri="{FF2B5EF4-FFF2-40B4-BE49-F238E27FC236}">
              <a16:creationId xmlns:a16="http://schemas.microsoft.com/office/drawing/2014/main" id="{00000000-0008-0000-0500-00000A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07" name="Line 11">
          <a:extLst>
            <a:ext uri="{FF2B5EF4-FFF2-40B4-BE49-F238E27FC236}">
              <a16:creationId xmlns:a16="http://schemas.microsoft.com/office/drawing/2014/main" id="{00000000-0008-0000-0500-00000B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08" name="Line 12">
          <a:extLst>
            <a:ext uri="{FF2B5EF4-FFF2-40B4-BE49-F238E27FC236}">
              <a16:creationId xmlns:a16="http://schemas.microsoft.com/office/drawing/2014/main" id="{00000000-0008-0000-0500-00000C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109" name="Line 13">
          <a:extLst>
            <a:ext uri="{FF2B5EF4-FFF2-40B4-BE49-F238E27FC236}">
              <a16:creationId xmlns:a16="http://schemas.microsoft.com/office/drawing/2014/main" id="{00000000-0008-0000-0500-00000D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10" name="Line 14">
          <a:extLst>
            <a:ext uri="{FF2B5EF4-FFF2-40B4-BE49-F238E27FC236}">
              <a16:creationId xmlns:a16="http://schemas.microsoft.com/office/drawing/2014/main" id="{00000000-0008-0000-0500-00000E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11" name="Line 15">
          <a:extLst>
            <a:ext uri="{FF2B5EF4-FFF2-40B4-BE49-F238E27FC236}">
              <a16:creationId xmlns:a16="http://schemas.microsoft.com/office/drawing/2014/main" id="{00000000-0008-0000-0500-00000F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12" name="Line 16">
          <a:extLst>
            <a:ext uri="{FF2B5EF4-FFF2-40B4-BE49-F238E27FC236}">
              <a16:creationId xmlns:a16="http://schemas.microsoft.com/office/drawing/2014/main" id="{00000000-0008-0000-0500-000010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5121" name="Line 1">
          <a:extLst>
            <a:ext uri="{FF2B5EF4-FFF2-40B4-BE49-F238E27FC236}">
              <a16:creationId xmlns:a16="http://schemas.microsoft.com/office/drawing/2014/main" id="{00000000-0008-0000-0600-00000114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5122" name="Line 2">
          <a:extLst>
            <a:ext uri="{FF2B5EF4-FFF2-40B4-BE49-F238E27FC236}">
              <a16:creationId xmlns:a16="http://schemas.microsoft.com/office/drawing/2014/main" id="{00000000-0008-0000-0600-00000214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5123" name="Line 3">
          <a:extLst>
            <a:ext uri="{FF2B5EF4-FFF2-40B4-BE49-F238E27FC236}">
              <a16:creationId xmlns:a16="http://schemas.microsoft.com/office/drawing/2014/main" id="{00000000-0008-0000-0600-00000314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124" name="Line 4">
          <a:extLst>
            <a:ext uri="{FF2B5EF4-FFF2-40B4-BE49-F238E27FC236}">
              <a16:creationId xmlns:a16="http://schemas.microsoft.com/office/drawing/2014/main" id="{00000000-0008-0000-0600-00000414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5125" name="Line 5">
          <a:extLst>
            <a:ext uri="{FF2B5EF4-FFF2-40B4-BE49-F238E27FC236}">
              <a16:creationId xmlns:a16="http://schemas.microsoft.com/office/drawing/2014/main" id="{00000000-0008-0000-0600-00000514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5126" name="Line 6">
          <a:extLst>
            <a:ext uri="{FF2B5EF4-FFF2-40B4-BE49-F238E27FC236}">
              <a16:creationId xmlns:a16="http://schemas.microsoft.com/office/drawing/2014/main" id="{00000000-0008-0000-0600-00000614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6145" name="Line 1">
          <a:extLst>
            <a:ext uri="{FF2B5EF4-FFF2-40B4-BE49-F238E27FC236}">
              <a16:creationId xmlns:a16="http://schemas.microsoft.com/office/drawing/2014/main" id="{00000000-0008-0000-0700-0000011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6146" name="Line 2">
          <a:extLst>
            <a:ext uri="{FF2B5EF4-FFF2-40B4-BE49-F238E27FC236}">
              <a16:creationId xmlns:a16="http://schemas.microsoft.com/office/drawing/2014/main" id="{00000000-0008-0000-0700-0000021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6147" name="Line 3">
          <a:extLst>
            <a:ext uri="{FF2B5EF4-FFF2-40B4-BE49-F238E27FC236}">
              <a16:creationId xmlns:a16="http://schemas.microsoft.com/office/drawing/2014/main" id="{00000000-0008-0000-0700-00000318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6148" name="Line 4">
          <a:extLst>
            <a:ext uri="{FF2B5EF4-FFF2-40B4-BE49-F238E27FC236}">
              <a16:creationId xmlns:a16="http://schemas.microsoft.com/office/drawing/2014/main" id="{00000000-0008-0000-0700-00000418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149" name="Line 5">
          <a:extLst>
            <a:ext uri="{FF2B5EF4-FFF2-40B4-BE49-F238E27FC236}">
              <a16:creationId xmlns:a16="http://schemas.microsoft.com/office/drawing/2014/main" id="{00000000-0008-0000-0700-00000518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6150" name="Line 6">
          <a:extLst>
            <a:ext uri="{FF2B5EF4-FFF2-40B4-BE49-F238E27FC236}">
              <a16:creationId xmlns:a16="http://schemas.microsoft.com/office/drawing/2014/main" id="{00000000-0008-0000-0700-00000618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7169" name="Line 1">
          <a:extLst>
            <a:ext uri="{FF2B5EF4-FFF2-40B4-BE49-F238E27FC236}">
              <a16:creationId xmlns:a16="http://schemas.microsoft.com/office/drawing/2014/main" id="{00000000-0008-0000-0800-0000011C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7170" name="Line 2">
          <a:extLst>
            <a:ext uri="{FF2B5EF4-FFF2-40B4-BE49-F238E27FC236}">
              <a16:creationId xmlns:a16="http://schemas.microsoft.com/office/drawing/2014/main" id="{00000000-0008-0000-0800-0000021C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7171" name="Line 3">
          <a:extLst>
            <a:ext uri="{FF2B5EF4-FFF2-40B4-BE49-F238E27FC236}">
              <a16:creationId xmlns:a16="http://schemas.microsoft.com/office/drawing/2014/main" id="{00000000-0008-0000-0800-0000031C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7172" name="Line 4">
          <a:extLst>
            <a:ext uri="{FF2B5EF4-FFF2-40B4-BE49-F238E27FC236}">
              <a16:creationId xmlns:a16="http://schemas.microsoft.com/office/drawing/2014/main" id="{00000000-0008-0000-0800-0000041C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7173" name="Line 5">
          <a:extLst>
            <a:ext uri="{FF2B5EF4-FFF2-40B4-BE49-F238E27FC236}">
              <a16:creationId xmlns:a16="http://schemas.microsoft.com/office/drawing/2014/main" id="{00000000-0008-0000-0800-0000051C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174" name="Line 6">
          <a:extLst>
            <a:ext uri="{FF2B5EF4-FFF2-40B4-BE49-F238E27FC236}">
              <a16:creationId xmlns:a16="http://schemas.microsoft.com/office/drawing/2014/main" id="{00000000-0008-0000-0800-0000061C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8193" name="Line 1">
          <a:extLst>
            <a:ext uri="{FF2B5EF4-FFF2-40B4-BE49-F238E27FC236}">
              <a16:creationId xmlns:a16="http://schemas.microsoft.com/office/drawing/2014/main" id="{00000000-0008-0000-0900-00000120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8194" name="Line 2">
          <a:extLst>
            <a:ext uri="{FF2B5EF4-FFF2-40B4-BE49-F238E27FC236}">
              <a16:creationId xmlns:a16="http://schemas.microsoft.com/office/drawing/2014/main" id="{00000000-0008-0000-0900-00000220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8195" name="Line 3">
          <a:extLst>
            <a:ext uri="{FF2B5EF4-FFF2-40B4-BE49-F238E27FC236}">
              <a16:creationId xmlns:a16="http://schemas.microsoft.com/office/drawing/2014/main" id="{00000000-0008-0000-0900-00000320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8196" name="Line 4">
          <a:extLst>
            <a:ext uri="{FF2B5EF4-FFF2-40B4-BE49-F238E27FC236}">
              <a16:creationId xmlns:a16="http://schemas.microsoft.com/office/drawing/2014/main" id="{00000000-0008-0000-0900-00000420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8197" name="Line 5">
          <a:extLst>
            <a:ext uri="{FF2B5EF4-FFF2-40B4-BE49-F238E27FC236}">
              <a16:creationId xmlns:a16="http://schemas.microsoft.com/office/drawing/2014/main" id="{00000000-0008-0000-0900-00000520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8198" name="Line 6">
          <a:extLst>
            <a:ext uri="{FF2B5EF4-FFF2-40B4-BE49-F238E27FC236}">
              <a16:creationId xmlns:a16="http://schemas.microsoft.com/office/drawing/2014/main" id="{00000000-0008-0000-0900-00000620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20</xdr:col>
      <xdr:colOff>0</xdr:colOff>
      <xdr:row>0</xdr:row>
      <xdr:rowOff>9525</xdr:rowOff>
    </xdr:from>
    <xdr:to>
      <xdr:col>20</xdr:col>
      <xdr:colOff>0</xdr:colOff>
      <xdr:row>3</xdr:row>
      <xdr:rowOff>0</xdr:rowOff>
    </xdr:to>
    <xdr:sp macro="" textlink="">
      <xdr:nvSpPr>
        <xdr:cNvPr id="9217" name="Line 1">
          <a:extLst>
            <a:ext uri="{FF2B5EF4-FFF2-40B4-BE49-F238E27FC236}">
              <a16:creationId xmlns:a16="http://schemas.microsoft.com/office/drawing/2014/main" id="{00000000-0008-0000-0A00-000001240000}"/>
            </a:ext>
          </a:extLst>
        </xdr:cNvPr>
        <xdr:cNvSpPr>
          <a:spLocks noChangeShapeType="1"/>
        </xdr:cNvSpPr>
      </xdr:nvSpPr>
      <xdr:spPr bwMode="auto">
        <a:xfrm>
          <a:off x="14554200" y="9525"/>
          <a:ext cx="0" cy="685800"/>
        </a:xfrm>
        <a:prstGeom prst="line">
          <a:avLst/>
        </a:prstGeom>
        <a:noFill/>
        <a:ln w="9525">
          <a:solidFill>
            <a:srgbClr val="000000"/>
          </a:solidFill>
          <a:round/>
          <a:headEnd/>
          <a:tailEnd/>
        </a:ln>
      </xdr:spPr>
    </xdr:sp>
    <xdr:clientData/>
  </xdr:twoCellAnchor>
  <xdr:twoCellAnchor>
    <xdr:from>
      <xdr:col>24</xdr:col>
      <xdr:colOff>0</xdr:colOff>
      <xdr:row>0</xdr:row>
      <xdr:rowOff>9525</xdr:rowOff>
    </xdr:from>
    <xdr:to>
      <xdr:col>24</xdr:col>
      <xdr:colOff>0</xdr:colOff>
      <xdr:row>3</xdr:row>
      <xdr:rowOff>0</xdr:rowOff>
    </xdr:to>
    <xdr:sp macro="" textlink="">
      <xdr:nvSpPr>
        <xdr:cNvPr id="9218" name="Line 2">
          <a:extLst>
            <a:ext uri="{FF2B5EF4-FFF2-40B4-BE49-F238E27FC236}">
              <a16:creationId xmlns:a16="http://schemas.microsoft.com/office/drawing/2014/main" id="{00000000-0008-0000-0A00-000002240000}"/>
            </a:ext>
          </a:extLst>
        </xdr:cNvPr>
        <xdr:cNvSpPr>
          <a:spLocks noChangeShapeType="1"/>
        </xdr:cNvSpPr>
      </xdr:nvSpPr>
      <xdr:spPr bwMode="auto">
        <a:xfrm>
          <a:off x="17354550" y="9525"/>
          <a:ext cx="0" cy="685800"/>
        </a:xfrm>
        <a:prstGeom prst="line">
          <a:avLst/>
        </a:prstGeom>
        <a:noFill/>
        <a:ln w="9525">
          <a:solidFill>
            <a:srgbClr val="000000"/>
          </a:solidFill>
          <a:round/>
          <a:headEnd/>
          <a:tailEnd/>
        </a:ln>
      </xdr:spPr>
    </xdr:sp>
    <xdr:clientData/>
  </xdr:twoCellAnchor>
  <xdr:twoCellAnchor>
    <xdr:from>
      <xdr:col>4</xdr:col>
      <xdr:colOff>0</xdr:colOff>
      <xdr:row>5</xdr:row>
      <xdr:rowOff>152400</xdr:rowOff>
    </xdr:from>
    <xdr:to>
      <xdr:col>4</xdr:col>
      <xdr:colOff>0</xdr:colOff>
      <xdr:row>10</xdr:row>
      <xdr:rowOff>38100</xdr:rowOff>
    </xdr:to>
    <xdr:sp macro="" textlink="">
      <xdr:nvSpPr>
        <xdr:cNvPr id="9219" name="Line 3">
          <a:extLst>
            <a:ext uri="{FF2B5EF4-FFF2-40B4-BE49-F238E27FC236}">
              <a16:creationId xmlns:a16="http://schemas.microsoft.com/office/drawing/2014/main" id="{00000000-0008-0000-0A00-000003240000}"/>
            </a:ext>
          </a:extLst>
        </xdr:cNvPr>
        <xdr:cNvSpPr>
          <a:spLocks noChangeShapeType="1"/>
        </xdr:cNvSpPr>
      </xdr:nvSpPr>
      <xdr:spPr bwMode="auto">
        <a:xfrm>
          <a:off x="2381250" y="1362075"/>
          <a:ext cx="0" cy="695325"/>
        </a:xfrm>
        <a:prstGeom prst="line">
          <a:avLst/>
        </a:prstGeom>
        <a:noFill/>
        <a:ln w="9525">
          <a:solidFill>
            <a:srgbClr val="000000"/>
          </a:solidFill>
          <a:round/>
          <a:headEnd/>
          <a:tailEnd/>
        </a:ln>
      </xdr:spPr>
    </xdr:sp>
    <xdr:clientData/>
  </xdr:twoCellAnchor>
  <xdr:twoCellAnchor>
    <xdr:from>
      <xdr:col>8</xdr:col>
      <xdr:colOff>0</xdr:colOff>
      <xdr:row>5</xdr:row>
      <xdr:rowOff>152400</xdr:rowOff>
    </xdr:from>
    <xdr:to>
      <xdr:col>8</xdr:col>
      <xdr:colOff>0</xdr:colOff>
      <xdr:row>10</xdr:row>
      <xdr:rowOff>9525</xdr:rowOff>
    </xdr:to>
    <xdr:sp macro="" textlink="">
      <xdr:nvSpPr>
        <xdr:cNvPr id="9220" name="Line 4">
          <a:extLst>
            <a:ext uri="{FF2B5EF4-FFF2-40B4-BE49-F238E27FC236}">
              <a16:creationId xmlns:a16="http://schemas.microsoft.com/office/drawing/2014/main" id="{00000000-0008-0000-0A00-000004240000}"/>
            </a:ext>
          </a:extLst>
        </xdr:cNvPr>
        <xdr:cNvSpPr>
          <a:spLocks noChangeShapeType="1"/>
        </xdr:cNvSpPr>
      </xdr:nvSpPr>
      <xdr:spPr bwMode="auto">
        <a:xfrm>
          <a:off x="5076825" y="1362075"/>
          <a:ext cx="0" cy="666750"/>
        </a:xfrm>
        <a:prstGeom prst="line">
          <a:avLst/>
        </a:prstGeom>
        <a:noFill/>
        <a:ln w="9525">
          <a:solidFill>
            <a:srgbClr val="000000"/>
          </a:solidFill>
          <a:round/>
          <a:headEnd/>
          <a:tailEnd/>
        </a:ln>
      </xdr:spPr>
    </xdr:sp>
    <xdr:clientData/>
  </xdr:twoCellAnchor>
  <xdr:twoCellAnchor>
    <xdr:from>
      <xdr:col>14</xdr:col>
      <xdr:colOff>0</xdr:colOff>
      <xdr:row>6</xdr:row>
      <xdr:rowOff>0</xdr:rowOff>
    </xdr:from>
    <xdr:to>
      <xdr:col>14</xdr:col>
      <xdr:colOff>0</xdr:colOff>
      <xdr:row>10</xdr:row>
      <xdr:rowOff>38100</xdr:rowOff>
    </xdr:to>
    <xdr:sp macro="" textlink="">
      <xdr:nvSpPr>
        <xdr:cNvPr id="9221" name="Line 5">
          <a:extLst>
            <a:ext uri="{FF2B5EF4-FFF2-40B4-BE49-F238E27FC236}">
              <a16:creationId xmlns:a16="http://schemas.microsoft.com/office/drawing/2014/main" id="{00000000-0008-0000-0A00-000005240000}"/>
            </a:ext>
          </a:extLst>
        </xdr:cNvPr>
        <xdr:cNvSpPr>
          <a:spLocks noChangeShapeType="1"/>
        </xdr:cNvSpPr>
      </xdr:nvSpPr>
      <xdr:spPr bwMode="auto">
        <a:xfrm>
          <a:off x="10458450" y="1371600"/>
          <a:ext cx="0" cy="685800"/>
        </a:xfrm>
        <a:prstGeom prst="line">
          <a:avLst/>
        </a:prstGeom>
        <a:noFill/>
        <a:ln w="9525">
          <a:solidFill>
            <a:srgbClr val="000000"/>
          </a:solidFill>
          <a:round/>
          <a:headEnd/>
          <a:tailEnd/>
        </a:ln>
      </xdr:spPr>
    </xdr:sp>
    <xdr:clientData/>
  </xdr:twoCellAnchor>
  <xdr:twoCellAnchor>
    <xdr:from>
      <xdr:col>20</xdr:col>
      <xdr:colOff>0</xdr:colOff>
      <xdr:row>6</xdr:row>
      <xdr:rowOff>9525</xdr:rowOff>
    </xdr:from>
    <xdr:to>
      <xdr:col>20</xdr:col>
      <xdr:colOff>0</xdr:colOff>
      <xdr:row>10</xdr:row>
      <xdr:rowOff>9525</xdr:rowOff>
    </xdr:to>
    <xdr:sp macro="" textlink="">
      <xdr:nvSpPr>
        <xdr:cNvPr id="9222" name="Line 6">
          <a:extLst>
            <a:ext uri="{FF2B5EF4-FFF2-40B4-BE49-F238E27FC236}">
              <a16:creationId xmlns:a16="http://schemas.microsoft.com/office/drawing/2014/main" id="{00000000-0008-0000-0A00-000006240000}"/>
            </a:ext>
          </a:extLst>
        </xdr:cNvPr>
        <xdr:cNvSpPr>
          <a:spLocks noChangeShapeType="1"/>
        </xdr:cNvSpPr>
      </xdr:nvSpPr>
      <xdr:spPr bwMode="auto">
        <a:xfrm>
          <a:off x="14554200" y="1381125"/>
          <a:ext cx="0" cy="6477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215C6117-D50B-4F08-AF6D-D4F86C4A3342}"/>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5412C9B3-4259-47FC-8D4C-6D26698C121B}"/>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6B1CC6CE-67C7-42DC-A434-27281564C238}"/>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3D77DC67-43BC-4BCA-8475-AAA565AF7594}"/>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9B5BBB78-65E3-4334-9BCE-24E325437A39}"/>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282EA932-909E-4FCA-9D78-548E6EC31314}"/>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ED5C4F34-9443-4717-A077-EA6645ABB291}"/>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F466D1A3-D06B-4F7C-A8BF-BFCEB82763B3}"/>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7B2E7174-01D5-4A36-8285-82479E431E1E}"/>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CB9ADCEC-8F54-4980-83CF-B67ACDA99DFA}"/>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FEF1069-A3DE-493E-8E4B-9755827DFF7A}"/>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9E589259-6117-46F8-BDFA-848C7A442976}"/>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1D354DAB-5BAB-4E2C-951F-6AF83E0CBA1B}"/>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25DAAFD4-E0FF-4670-AE78-25C3625E58E6}"/>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A4E11739-EC8B-46BE-8551-57B763FE282B}"/>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6B370E9D-13FA-4A50-9320-1560C14D8032}"/>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4F9806F8-BAAA-4721-9E1A-FF65C4DC1F39}"/>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464318A6-D2F7-4C95-B1ED-3BC273798F31}"/>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845E85A2-3F1B-4B99-9CC1-ABEB4CFE78C9}"/>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874A9E71-77BE-495D-8206-5438FDA87EE9}"/>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EC82CDAF-B18A-4A0C-BDA2-B1D7DD4FB824}"/>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FC5F19F7-B1D1-4285-8EB7-20F50C23067A}"/>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70A526D1-88DC-47DF-8DEF-CD86D730E087}"/>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FC056D9D-4CF0-4BD8-83DD-3FBA32485A6A}"/>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578267F6-AB2C-4F1B-BAE1-85236D67D87B}"/>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7EFA24D8-D251-4D3F-804E-48100A529903}"/>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1D5F9593-6470-4DE9-9CC0-AAB7EBBBE977}"/>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EEBD647-7E6B-42CA-9A8F-A62224D03990}"/>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DC371C58-46C4-49D8-95C6-1A688485E36E}"/>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4001236B-BECF-4A0D-A854-601CB5619FB4}"/>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1AFEAED2-CF15-49E5-BFA0-C7F30C8D79FA}"/>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5DFFB758-6110-460C-90F1-B14AA2545213}"/>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623A8134-7B5F-4B16-A728-A5937F327FAD}"/>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9FC563E1-BA99-4593-B7AD-757FBB10B1F6}"/>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45A028B5-C840-4BBE-9861-99FF904BB69E}"/>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50AF2DE9-AADA-4012-A76C-EF6ACD52A4A7}"/>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1C8E721F-0E22-4339-8D6E-F270124CA2E0}"/>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606F26DB-9543-402E-9CAA-4DA6FD254911}"/>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629923F9-C5D2-4910-A834-17EF977562F9}"/>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4621476F-73EA-4336-8D73-C72D15515DCE}"/>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302A5A1D-5AAE-4916-8B6D-15D1E0F3F90D}"/>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E9CDECF7-DD5D-4982-8E79-D263B8A8B65D}"/>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2ED5F45F-D6DB-4821-BEBB-F912D9D5E34A}"/>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2A9D1C2D-261B-4709-82D7-21342F978012}"/>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402D38A0-313D-47A2-97DA-F663273C724D}"/>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C3BD1B94-D15E-40FF-8B5B-4C65A804E4FE}"/>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75AD15B5-3D6F-40C4-8FEA-C2154A62E83E}"/>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4ED9585A-3907-496F-A0B7-7B28F113DBBC}"/>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992A5D22-870E-47AB-9E8B-19E175F5239A}"/>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8C7FC8CA-020F-4C1B-A4CC-67A841088C86}"/>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A2D304EF-4157-496B-9E09-4C777F6AA2A1}"/>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960F4C89-6F8E-4070-81B6-211D2FDB2B7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273E0C60-1E68-4D9D-BF98-0ECF45F8AB03}"/>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CE00C497-59E7-4AD2-AF66-6333692F191F}"/>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89736FE1-6863-41A7-B64A-8E25A63E7214}"/>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F205170E-F38E-4828-A826-8328341D77C0}"/>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72F6C4CA-027C-4C67-B45E-768EF9AC22C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371DA0F7-AF64-4EAB-837D-ADF11E2F06C4}"/>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49457F79-B41B-455E-A6C9-F9C3C4BF22B5}"/>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3AC12A3C-12D3-4810-B6B1-556541282338}"/>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DA0AC032-E229-4B8D-B6AE-47E974BA3D06}"/>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13EEEF6-F7A1-4059-A015-D1F0D891015A}"/>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3CE93F82-97B8-4216-BEF8-CD222FCE4101}"/>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85445665-AA62-462A-9BAE-D9B6C06FCDD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4A4EAE14-871D-4505-86AC-712F81E4FDA9}"/>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C6620CE6-3665-4809-8FDD-3EBFF4BCE47C}"/>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7A76F139-0F3C-4D96-9768-2C51C6A0CF64}"/>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D5F5C3BD-0675-46E7-B8D0-478188704C1A}"/>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8B9BC1EF-B9F8-4176-84ED-FFE8771AEC02}"/>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8F5A3E8C-4AAA-464E-A300-593F25DF0169}"/>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D18E9C3C-8206-451F-8580-F13A940D2B1D}"/>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D211B84-38A5-4314-B1AD-3C38FCE31393}"/>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8E3FE68-3B43-4AD6-9327-262E3BB0CFDE}"/>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A611AD99-2B09-474D-BED4-472676E9A719}"/>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D589A3B3-C875-4D10-82EE-B9FF1F8C1F52}"/>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1C1AD7-6641-4724-BAE3-C3BD31A99862}"/>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7F284D2E-6E40-4B67-9A52-FF5B4ED17E7C}"/>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18F68D89-6492-492F-A0B4-3593B0630314}"/>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5BD57A6E-D67C-4915-B4BC-3EC2F7FFF45D}"/>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E66A6C65-1A67-473D-BDCA-5D7E373173E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CEE82050-25E2-4572-BE3A-000E899F3B18}"/>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1D530143-832E-4D93-BA0D-2611B9E7A84A}"/>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2A38D0B9-5D49-499D-BFE4-1380A1D98D9D}"/>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9EB0CD27-7CC3-4B55-AC88-4489FD6DC87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88D5F7C3-24D1-4EDB-B5A9-D1D9B6CFA9FF}"/>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C4E3C97B-8300-41B5-AA8A-1435B7EEF5EC}"/>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CB428A17-813B-4041-8674-032A659D92D0}"/>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90C8777F-64B7-4300-8816-028533C0B5AE}"/>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148DA733-1F60-4345-ACC5-26C3757BE5D9}"/>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50A932DA-7D89-4210-AE63-C73DE5654871}"/>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15B63B63-C0F1-4AF7-AA73-E6E93A272A7B}"/>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592DD43B-0F4E-4A51-B9A4-E0EEBA3BFD9D}"/>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3A614BFF-ADCC-4D2D-B107-349C09417A6A}"/>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EC058DE4-3E5E-43FB-846B-E560D3001D4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E4090201-C664-4501-B421-D01A24A576A1}"/>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A7ED7DA8-7742-4BA1-82C5-6436140B975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130683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155067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130683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155067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1289685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1533525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a:off x="1289685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a:off x="1533525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0000000-0008-0000-0100-00000A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00000000-0008-0000-0100-00000B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0000000-0008-0000-0100-00000C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000000-0008-0000-0100-00000D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00000000-0008-0000-0100-00000E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0000000-0008-0000-0100-00000F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00000000-0008-0000-0100-000010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00000000-0008-0000-0100-000011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llUsers\ACTUARIAL\CCNC\True_Up%20Payment\True%20Up%20SY2015%20Q1\MONTHLY%20MEDICAID%20ENROLLEES%20Sep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rt2"/>
      <sheetName val="Chart1"/>
      <sheetName val="SFY2015"/>
      <sheetName val="SFY2014"/>
      <sheetName val="SFY2013"/>
      <sheetName val="SFY2012"/>
      <sheetName val="SFY2011 "/>
      <sheetName val="SFY2010"/>
      <sheetName val="SFY2009"/>
    </sheetNames>
    <sheetDataSet>
      <sheetData sheetId="0" refreshError="1"/>
      <sheetData sheetId="1" refreshError="1"/>
      <sheetData sheetId="2"/>
      <sheetData sheetId="3">
        <row r="9">
          <cell r="C9">
            <v>124176</v>
          </cell>
          <cell r="E9">
            <v>1851</v>
          </cell>
          <cell r="G9">
            <v>287547</v>
          </cell>
          <cell r="I9">
            <v>139440</v>
          </cell>
          <cell r="K9">
            <v>121599</v>
          </cell>
          <cell r="M9">
            <v>3792</v>
          </cell>
          <cell r="O9">
            <v>32882</v>
          </cell>
          <cell r="Q9">
            <v>51913</v>
          </cell>
          <cell r="S9">
            <v>741697</v>
          </cell>
          <cell r="U9">
            <v>42689</v>
          </cell>
          <cell r="W9">
            <v>5264</v>
          </cell>
          <cell r="Y9">
            <v>45182</v>
          </cell>
          <cell r="AA9">
            <v>461</v>
          </cell>
          <cell r="AC9">
            <v>4722</v>
          </cell>
          <cell r="AG9">
            <v>1603215</v>
          </cell>
        </row>
        <row r="10">
          <cell r="C10">
            <v>124068</v>
          </cell>
          <cell r="E10">
            <v>1862</v>
          </cell>
          <cell r="G10">
            <v>287281</v>
          </cell>
          <cell r="I10">
            <v>139694</v>
          </cell>
          <cell r="K10">
            <v>122172</v>
          </cell>
          <cell r="M10">
            <v>3805</v>
          </cell>
          <cell r="O10">
            <v>33153</v>
          </cell>
          <cell r="Q10">
            <v>51372</v>
          </cell>
          <cell r="S10">
            <v>744218</v>
          </cell>
          <cell r="U10">
            <v>42956</v>
          </cell>
          <cell r="W10">
            <v>5277</v>
          </cell>
          <cell r="Y10">
            <v>45048</v>
          </cell>
          <cell r="AA10">
            <v>471</v>
          </cell>
          <cell r="AC10">
            <v>4531</v>
          </cell>
          <cell r="AG10">
            <v>1605908</v>
          </cell>
        </row>
        <row r="11">
          <cell r="C11">
            <v>124068</v>
          </cell>
          <cell r="E11">
            <v>1864</v>
          </cell>
          <cell r="G11">
            <v>286831</v>
          </cell>
          <cell r="I11">
            <v>143041</v>
          </cell>
          <cell r="K11">
            <v>125167</v>
          </cell>
          <cell r="M11">
            <v>3827</v>
          </cell>
          <cell r="O11">
            <v>32968</v>
          </cell>
          <cell r="Q11">
            <v>51137</v>
          </cell>
          <cell r="S11">
            <v>745847</v>
          </cell>
          <cell r="U11">
            <v>42898</v>
          </cell>
          <cell r="W11">
            <v>5305</v>
          </cell>
          <cell r="Y11">
            <v>44820</v>
          </cell>
          <cell r="AA11">
            <v>461</v>
          </cell>
          <cell r="AC11">
            <v>4952</v>
          </cell>
          <cell r="AG11">
            <v>1613186</v>
          </cell>
        </row>
        <row r="12">
          <cell r="C12">
            <v>123965</v>
          </cell>
          <cell r="E12">
            <v>1857</v>
          </cell>
          <cell r="G12">
            <v>285896</v>
          </cell>
          <cell r="I12">
            <v>147951</v>
          </cell>
          <cell r="K12">
            <v>130208</v>
          </cell>
          <cell r="M12">
            <v>3854</v>
          </cell>
          <cell r="O12">
            <v>32511</v>
          </cell>
          <cell r="Q12">
            <v>51061</v>
          </cell>
          <cell r="S12">
            <v>747796</v>
          </cell>
          <cell r="U12">
            <v>42795</v>
          </cell>
          <cell r="W12">
            <v>5339</v>
          </cell>
          <cell r="Y12">
            <v>44486</v>
          </cell>
          <cell r="AA12">
            <v>470</v>
          </cell>
          <cell r="AC12">
            <v>5146</v>
          </cell>
          <cell r="AG12">
            <v>1623335</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1032E-5B80-492C-9F63-4A6CCC872D4F}">
  <dimension ref="A1:BM32"/>
  <sheetViews>
    <sheetView tabSelected="1" workbookViewId="0">
      <selection activeCell="C20" sqref="C20"/>
    </sheetView>
  </sheetViews>
  <sheetFormatPr defaultRowHeight="12.75" x14ac:dyDescent="0.2"/>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 min="57" max="57" width="12" customWidth="1"/>
    <col min="58" max="58" width="9.140625" bestFit="1" customWidth="1"/>
  </cols>
  <sheetData>
    <row r="1" spans="1:65" ht="15.75" x14ac:dyDescent="0.25">
      <c r="A1" s="179"/>
      <c r="B1" s="83"/>
      <c r="C1" s="125" t="s">
        <v>0</v>
      </c>
      <c r="D1" s="83"/>
      <c r="E1" s="144"/>
      <c r="F1" s="143"/>
      <c r="G1" s="144"/>
      <c r="H1" s="144"/>
      <c r="I1" s="84"/>
      <c r="J1" s="179"/>
      <c r="K1" s="180"/>
      <c r="L1" s="179"/>
      <c r="M1" s="180"/>
      <c r="N1" s="179"/>
      <c r="O1" s="144"/>
      <c r="P1" s="179"/>
      <c r="Q1" s="180"/>
      <c r="R1" s="179"/>
      <c r="S1" s="180"/>
      <c r="T1" s="179"/>
      <c r="U1" s="180"/>
      <c r="V1" s="179"/>
      <c r="W1" s="180"/>
      <c r="X1" s="179"/>
      <c r="Y1" s="181"/>
      <c r="Z1" s="182"/>
      <c r="AA1" s="180"/>
      <c r="AB1" s="179"/>
      <c r="AC1" s="181"/>
      <c r="AD1" s="179"/>
      <c r="AE1" s="180"/>
      <c r="AF1" s="179"/>
      <c r="AG1" s="179"/>
      <c r="AH1" s="179"/>
      <c r="AI1" s="179"/>
      <c r="AJ1" s="180"/>
      <c r="AK1" s="179"/>
      <c r="AL1" s="179"/>
      <c r="AM1" s="180"/>
      <c r="AN1" s="179"/>
      <c r="AO1" s="179"/>
      <c r="AP1" s="179"/>
      <c r="AQ1" s="179"/>
      <c r="AR1" s="179"/>
      <c r="AS1" s="183"/>
      <c r="AT1" s="183"/>
      <c r="AU1" s="183"/>
      <c r="AV1" s="179"/>
      <c r="AW1" s="179"/>
      <c r="AX1" s="179"/>
      <c r="AY1" s="184"/>
      <c r="AZ1" s="179"/>
    </row>
    <row r="2" spans="1:65" x14ac:dyDescent="0.2">
      <c r="A2" s="185"/>
      <c r="B2" s="143" t="s">
        <v>1</v>
      </c>
      <c r="C2" s="144"/>
      <c r="D2" s="143"/>
      <c r="E2" s="144"/>
      <c r="F2" s="143"/>
      <c r="G2" s="144"/>
      <c r="H2" s="144"/>
      <c r="I2" s="143"/>
      <c r="J2" s="179"/>
      <c r="K2" s="180"/>
      <c r="L2" s="179"/>
      <c r="M2" s="180"/>
      <c r="N2" s="179"/>
      <c r="O2" s="144"/>
      <c r="P2" s="179"/>
      <c r="Q2" s="180"/>
      <c r="R2" s="179"/>
      <c r="S2" s="180"/>
      <c r="T2" s="179"/>
      <c r="U2" s="126"/>
      <c r="V2" s="179"/>
      <c r="W2" s="126"/>
      <c r="X2" s="179"/>
      <c r="Y2" s="181"/>
      <c r="Z2" s="186"/>
      <c r="AA2" s="180"/>
      <c r="AB2" s="179"/>
      <c r="AC2" s="181"/>
      <c r="AD2" s="179"/>
      <c r="AE2" s="180"/>
      <c r="AF2" s="179"/>
      <c r="AG2" s="179"/>
      <c r="AH2" s="179"/>
      <c r="AI2" s="179"/>
      <c r="AJ2" s="180"/>
      <c r="AK2" s="179"/>
      <c r="AL2" s="179"/>
      <c r="AM2" s="180"/>
      <c r="AN2" s="179"/>
      <c r="AO2" s="179"/>
      <c r="AP2" s="87" t="s">
        <v>2</v>
      </c>
      <c r="AQ2" s="179"/>
      <c r="AR2" s="179"/>
      <c r="AS2" s="183"/>
      <c r="AT2" s="183"/>
      <c r="AU2" s="183"/>
      <c r="AV2" s="179"/>
      <c r="AW2" s="179"/>
      <c r="AX2" s="179"/>
      <c r="AY2" s="184"/>
      <c r="AZ2" s="179"/>
    </row>
    <row r="3" spans="1:65" ht="13.5" thickBot="1" x14ac:dyDescent="0.25">
      <c r="A3" s="187"/>
      <c r="B3" s="143" t="s">
        <v>1</v>
      </c>
      <c r="C3" s="144" t="s">
        <v>1</v>
      </c>
      <c r="D3" s="143"/>
      <c r="E3" s="144"/>
      <c r="F3" s="143"/>
      <c r="G3" s="144"/>
      <c r="H3" s="144"/>
      <c r="I3" s="143"/>
      <c r="J3" s="179"/>
      <c r="K3" s="180"/>
      <c r="L3" s="179"/>
      <c r="M3" s="180"/>
      <c r="N3" s="179"/>
      <c r="O3" s="144"/>
      <c r="P3" s="179"/>
      <c r="Q3" s="180"/>
      <c r="R3" s="179"/>
      <c r="S3" s="180"/>
      <c r="T3" s="179"/>
      <c r="U3" s="126"/>
      <c r="V3" s="179"/>
      <c r="W3" s="188"/>
      <c r="X3" s="189"/>
      <c r="Y3" s="181"/>
      <c r="Z3" s="187"/>
      <c r="AA3" s="180"/>
      <c r="AB3" s="179"/>
      <c r="AC3" s="180"/>
      <c r="AD3" s="186"/>
      <c r="AE3" s="181"/>
      <c r="AF3" s="186"/>
      <c r="AG3" s="186"/>
      <c r="AH3" s="186"/>
      <c r="AI3" s="179"/>
      <c r="AJ3" s="180"/>
      <c r="AK3" s="179"/>
      <c r="AL3" s="179"/>
      <c r="AM3" s="180"/>
      <c r="AN3" s="179"/>
      <c r="AO3" s="179"/>
      <c r="AP3" s="87"/>
      <c r="AQ3" s="179"/>
      <c r="AR3" s="179"/>
      <c r="AS3" s="183"/>
      <c r="AT3" s="183"/>
      <c r="AU3" s="183"/>
      <c r="AV3" s="186"/>
      <c r="AW3" s="186"/>
      <c r="AX3" s="179"/>
      <c r="AY3" s="184"/>
      <c r="AZ3" s="179"/>
    </row>
    <row r="4" spans="1:65" ht="25.5" customHeight="1" x14ac:dyDescent="0.2">
      <c r="A4" s="295" t="s">
        <v>3</v>
      </c>
      <c r="B4" s="284"/>
      <c r="C4" s="296" t="s">
        <v>4</v>
      </c>
      <c r="D4" s="297"/>
      <c r="E4" s="296" t="s">
        <v>5</v>
      </c>
      <c r="F4" s="297"/>
      <c r="G4" s="298" t="s">
        <v>6</v>
      </c>
      <c r="H4" s="299"/>
      <c r="I4" s="283" t="s">
        <v>7</v>
      </c>
      <c r="J4" s="293"/>
      <c r="K4" s="283" t="s">
        <v>8</v>
      </c>
      <c r="L4" s="293"/>
      <c r="M4" s="301" t="s">
        <v>9</v>
      </c>
      <c r="N4" s="302"/>
      <c r="O4" s="296" t="s">
        <v>10</v>
      </c>
      <c r="P4" s="297"/>
      <c r="Q4" s="296" t="s">
        <v>11</v>
      </c>
      <c r="R4" s="297"/>
      <c r="S4" s="283" t="s">
        <v>12</v>
      </c>
      <c r="T4" s="293"/>
      <c r="U4" s="283" t="s">
        <v>13</v>
      </c>
      <c r="V4" s="293"/>
      <c r="W4" s="283" t="s">
        <v>14</v>
      </c>
      <c r="X4" s="293"/>
      <c r="Y4" s="286" t="s">
        <v>15</v>
      </c>
      <c r="Z4" s="303"/>
      <c r="AA4" s="279" t="s">
        <v>16</v>
      </c>
      <c r="AB4" s="280"/>
      <c r="AC4" s="178"/>
      <c r="AD4" s="178"/>
      <c r="AE4" s="281" t="s">
        <v>17</v>
      </c>
      <c r="AF4" s="282"/>
      <c r="AG4" s="283" t="s">
        <v>18</v>
      </c>
      <c r="AH4" s="284"/>
      <c r="AI4" s="89"/>
      <c r="AJ4" s="300" t="s">
        <v>19</v>
      </c>
      <c r="AK4" s="284"/>
      <c r="AL4" s="89"/>
      <c r="AM4" s="286" t="s">
        <v>20</v>
      </c>
      <c r="AN4" s="284"/>
      <c r="AO4" s="89"/>
      <c r="AP4" s="287" t="s">
        <v>21</v>
      </c>
      <c r="AQ4" s="288"/>
      <c r="AR4" s="89"/>
      <c r="AS4" s="289" t="s">
        <v>22</v>
      </c>
      <c r="AT4" s="290"/>
      <c r="AU4" s="90"/>
      <c r="AV4" s="291" t="s">
        <v>23</v>
      </c>
      <c r="AW4" s="292"/>
      <c r="AX4" s="89"/>
      <c r="AY4" s="283" t="s">
        <v>24</v>
      </c>
      <c r="AZ4" s="293"/>
      <c r="BA4" s="89"/>
      <c r="BB4" s="285" t="s">
        <v>25</v>
      </c>
      <c r="BC4" s="285"/>
      <c r="BD4" s="89"/>
      <c r="BE4" s="285" t="s">
        <v>26</v>
      </c>
      <c r="BF4" s="285"/>
      <c r="BG4" s="165"/>
      <c r="BH4" s="294" t="s">
        <v>27</v>
      </c>
      <c r="BI4" s="294"/>
      <c r="BJ4" s="165"/>
      <c r="BK4" s="294" t="s">
        <v>28</v>
      </c>
      <c r="BL4" s="294"/>
      <c r="BM4" s="165"/>
    </row>
    <row r="5" spans="1:65" x14ac:dyDescent="0.2">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172" t="s">
        <v>29</v>
      </c>
      <c r="AC5" s="178"/>
      <c r="AD5" s="178"/>
      <c r="AE5" s="174" t="s">
        <v>1</v>
      </c>
      <c r="AF5" s="94" t="s">
        <v>29</v>
      </c>
      <c r="AG5" s="93" t="s">
        <v>1</v>
      </c>
      <c r="AH5" s="94" t="s">
        <v>29</v>
      </c>
      <c r="AI5" s="95"/>
      <c r="AJ5" s="275" t="s">
        <v>29</v>
      </c>
      <c r="AK5" s="277" t="s">
        <v>30</v>
      </c>
      <c r="AL5" s="95"/>
      <c r="AM5" s="127" t="s">
        <v>1</v>
      </c>
      <c r="AN5" s="94" t="s">
        <v>29</v>
      </c>
      <c r="AO5" s="95"/>
      <c r="AP5" s="93" t="s">
        <v>1</v>
      </c>
      <c r="AQ5" s="94" t="s">
        <v>29</v>
      </c>
      <c r="AR5" s="95"/>
      <c r="AS5" s="96" t="s">
        <v>1</v>
      </c>
      <c r="AT5" s="97" t="s">
        <v>29</v>
      </c>
      <c r="AU5" s="98"/>
      <c r="AV5" s="93" t="s">
        <v>1</v>
      </c>
      <c r="AW5" s="94" t="s">
        <v>29</v>
      </c>
      <c r="AX5" s="95"/>
      <c r="AY5" s="128" t="s">
        <v>1</v>
      </c>
      <c r="AZ5" s="94" t="s">
        <v>29</v>
      </c>
      <c r="BA5" s="95"/>
      <c r="BB5" s="162"/>
      <c r="BC5" s="162" t="s">
        <v>29</v>
      </c>
      <c r="BD5" s="95"/>
      <c r="BE5" s="162"/>
      <c r="BF5" s="162" t="s">
        <v>29</v>
      </c>
      <c r="BG5" s="166"/>
      <c r="BH5" s="52"/>
      <c r="BI5" s="162" t="s">
        <v>29</v>
      </c>
      <c r="BJ5" s="166"/>
      <c r="BK5" s="52"/>
      <c r="BL5" s="162" t="s">
        <v>29</v>
      </c>
      <c r="BM5" s="166"/>
    </row>
    <row r="6" spans="1:65" x14ac:dyDescent="0.2">
      <c r="A6" s="151" t="s">
        <v>31</v>
      </c>
      <c r="B6" s="152" t="s">
        <v>32</v>
      </c>
      <c r="C6" s="150" t="s">
        <v>29</v>
      </c>
      <c r="D6" s="146" t="s">
        <v>33</v>
      </c>
      <c r="E6" s="150" t="s">
        <v>29</v>
      </c>
      <c r="F6" s="146" t="s">
        <v>33</v>
      </c>
      <c r="G6" s="150" t="s">
        <v>29</v>
      </c>
      <c r="H6" s="146" t="s">
        <v>33</v>
      </c>
      <c r="I6" s="147" t="s">
        <v>29</v>
      </c>
      <c r="J6" s="146" t="s">
        <v>33</v>
      </c>
      <c r="K6" s="150" t="s">
        <v>29</v>
      </c>
      <c r="L6" s="146" t="s">
        <v>33</v>
      </c>
      <c r="M6" s="150" t="s">
        <v>29</v>
      </c>
      <c r="N6" s="146" t="s">
        <v>33</v>
      </c>
      <c r="O6" s="150" t="s">
        <v>29</v>
      </c>
      <c r="P6" s="146" t="s">
        <v>33</v>
      </c>
      <c r="Q6" s="150" t="s">
        <v>29</v>
      </c>
      <c r="R6" s="146" t="s">
        <v>33</v>
      </c>
      <c r="S6" s="150" t="s">
        <v>29</v>
      </c>
      <c r="T6" s="146" t="s">
        <v>33</v>
      </c>
      <c r="U6" s="150" t="s">
        <v>29</v>
      </c>
      <c r="V6" s="146" t="s">
        <v>33</v>
      </c>
      <c r="W6" s="150" t="s">
        <v>29</v>
      </c>
      <c r="X6" s="146" t="s">
        <v>33</v>
      </c>
      <c r="Y6" s="150" t="s">
        <v>29</v>
      </c>
      <c r="Z6" s="146" t="s">
        <v>33</v>
      </c>
      <c r="AA6" s="150" t="s">
        <v>29</v>
      </c>
      <c r="AB6" s="173" t="s">
        <v>33</v>
      </c>
      <c r="AC6" s="178"/>
      <c r="AD6" s="178"/>
      <c r="AE6" s="175" t="s">
        <v>29</v>
      </c>
      <c r="AF6" s="146" t="s">
        <v>33</v>
      </c>
      <c r="AG6" s="147" t="s">
        <v>29</v>
      </c>
      <c r="AH6" s="146" t="s">
        <v>33</v>
      </c>
      <c r="AI6" s="104"/>
      <c r="AJ6" s="276"/>
      <c r="AK6" s="278"/>
      <c r="AL6" s="104"/>
      <c r="AM6" s="150" t="s">
        <v>29</v>
      </c>
      <c r="AN6" s="146" t="s">
        <v>33</v>
      </c>
      <c r="AO6" s="104"/>
      <c r="AP6" s="147" t="s">
        <v>29</v>
      </c>
      <c r="AQ6" s="146" t="s">
        <v>33</v>
      </c>
      <c r="AR6" s="104"/>
      <c r="AS6" s="148" t="s">
        <v>29</v>
      </c>
      <c r="AT6" s="149" t="s">
        <v>33</v>
      </c>
      <c r="AU6" s="107"/>
      <c r="AV6" s="147" t="s">
        <v>29</v>
      </c>
      <c r="AW6" s="146" t="s">
        <v>33</v>
      </c>
      <c r="AX6" s="104"/>
      <c r="AY6" s="145" t="s">
        <v>29</v>
      </c>
      <c r="AZ6" s="146" t="s">
        <v>33</v>
      </c>
      <c r="BA6" s="104"/>
      <c r="BB6" s="162" t="s">
        <v>29</v>
      </c>
      <c r="BC6" s="162" t="s">
        <v>33</v>
      </c>
      <c r="BD6" s="104"/>
      <c r="BE6" s="162" t="s">
        <v>29</v>
      </c>
      <c r="BF6" s="162" t="s">
        <v>33</v>
      </c>
      <c r="BG6" s="167"/>
      <c r="BH6" s="162" t="s">
        <v>29</v>
      </c>
      <c r="BI6" s="162" t="s">
        <v>33</v>
      </c>
      <c r="BJ6" s="167"/>
      <c r="BK6" s="162" t="s">
        <v>29</v>
      </c>
      <c r="BL6" s="162" t="s">
        <v>33</v>
      </c>
      <c r="BM6" s="167"/>
    </row>
    <row r="7" spans="1:65" ht="37.5" customHeight="1" thickBot="1" x14ac:dyDescent="0.25">
      <c r="A7" s="108"/>
      <c r="B7" s="109"/>
      <c r="C7" s="270" t="s">
        <v>34</v>
      </c>
      <c r="D7" s="271"/>
      <c r="E7" s="270" t="s">
        <v>35</v>
      </c>
      <c r="F7" s="271"/>
      <c r="G7" s="270" t="s">
        <v>36</v>
      </c>
      <c r="H7" s="271"/>
      <c r="I7" s="270" t="s">
        <v>37</v>
      </c>
      <c r="J7" s="271"/>
      <c r="K7" s="270" t="s">
        <v>38</v>
      </c>
      <c r="L7" s="271"/>
      <c r="M7" s="270" t="s">
        <v>39</v>
      </c>
      <c r="N7" s="271"/>
      <c r="O7" s="270" t="s">
        <v>10</v>
      </c>
      <c r="P7" s="271"/>
      <c r="Q7" s="270" t="s">
        <v>40</v>
      </c>
      <c r="R7" s="271"/>
      <c r="S7" s="270" t="s">
        <v>41</v>
      </c>
      <c r="T7" s="271"/>
      <c r="U7" s="270" t="s">
        <v>42</v>
      </c>
      <c r="V7" s="271"/>
      <c r="W7" s="270" t="s">
        <v>14</v>
      </c>
      <c r="X7" s="271"/>
      <c r="Y7" s="270" t="s">
        <v>15</v>
      </c>
      <c r="Z7" s="271"/>
      <c r="AA7" s="270" t="s">
        <v>43</v>
      </c>
      <c r="AB7" s="274"/>
      <c r="AC7" s="178"/>
      <c r="AD7" s="178"/>
      <c r="AE7" s="274"/>
      <c r="AF7" s="271"/>
      <c r="AG7" s="110"/>
      <c r="AH7" s="111"/>
      <c r="AI7" s="112"/>
      <c r="AJ7" s="270" t="s">
        <v>44</v>
      </c>
      <c r="AK7" s="271"/>
      <c r="AL7" s="112"/>
      <c r="AM7" s="270" t="s">
        <v>45</v>
      </c>
      <c r="AN7" s="271"/>
      <c r="AO7" s="112"/>
      <c r="AP7" s="110"/>
      <c r="AQ7" s="109"/>
      <c r="AR7" s="112"/>
      <c r="AS7" s="113"/>
      <c r="AT7" s="114"/>
      <c r="AU7" s="98"/>
      <c r="AV7" s="110"/>
      <c r="AW7" s="111"/>
      <c r="AX7" s="112"/>
      <c r="AY7" s="131"/>
      <c r="AZ7" s="109"/>
      <c r="BA7" s="112"/>
      <c r="BB7" s="52"/>
      <c r="BC7" s="52"/>
      <c r="BD7" s="112"/>
      <c r="BE7" s="52"/>
      <c r="BF7" s="52"/>
      <c r="BG7" s="168"/>
      <c r="BH7" s="52"/>
      <c r="BI7" s="52"/>
      <c r="BJ7" s="168"/>
      <c r="BK7" s="52"/>
      <c r="BL7" s="52"/>
      <c r="BM7" s="168"/>
    </row>
    <row r="8" spans="1:65" x14ac:dyDescent="0.2">
      <c r="A8" s="190"/>
      <c r="B8" s="191"/>
      <c r="C8" s="192"/>
      <c r="D8" s="191"/>
      <c r="E8" s="192"/>
      <c r="F8" s="191"/>
      <c r="G8" s="192"/>
      <c r="H8" s="191"/>
      <c r="I8" s="190"/>
      <c r="J8" s="191"/>
      <c r="K8" s="192"/>
      <c r="L8" s="191"/>
      <c r="M8" s="192"/>
      <c r="N8" s="191"/>
      <c r="O8" s="192"/>
      <c r="P8" s="191"/>
      <c r="Q8" s="192"/>
      <c r="R8" s="191"/>
      <c r="S8" s="192"/>
      <c r="T8" s="191"/>
      <c r="U8" s="192"/>
      <c r="V8" s="193"/>
      <c r="W8" s="192"/>
      <c r="X8" s="191"/>
      <c r="Y8" s="192"/>
      <c r="Z8" s="191"/>
      <c r="AA8" s="194"/>
      <c r="AB8" s="195"/>
      <c r="AC8" s="178"/>
      <c r="AD8" s="178"/>
      <c r="AE8" s="196"/>
      <c r="AF8" s="191"/>
      <c r="AG8" s="190"/>
      <c r="AH8" s="193"/>
      <c r="AI8" s="197"/>
      <c r="AJ8" s="192"/>
      <c r="AK8" s="191"/>
      <c r="AL8" s="197"/>
      <c r="AM8" s="192"/>
      <c r="AN8" s="198"/>
      <c r="AO8" s="197"/>
      <c r="AP8" s="190"/>
      <c r="AQ8" s="191"/>
      <c r="AR8" s="197"/>
      <c r="AS8" s="199"/>
      <c r="AT8" s="200"/>
      <c r="AU8" s="201"/>
      <c r="AV8" s="190"/>
      <c r="AW8" s="193"/>
      <c r="AX8" s="197"/>
      <c r="AY8" s="199"/>
      <c r="AZ8" s="191"/>
      <c r="BA8" s="197"/>
      <c r="BB8" s="52"/>
      <c r="BC8" s="52"/>
      <c r="BD8" s="197"/>
      <c r="BE8" s="52"/>
      <c r="BF8" s="52"/>
      <c r="BG8" s="202"/>
      <c r="BH8" s="52"/>
      <c r="BI8" s="52"/>
      <c r="BJ8" s="202"/>
      <c r="BK8" s="52"/>
      <c r="BL8" s="52"/>
      <c r="BM8" s="202"/>
    </row>
    <row r="9" spans="1:65" x14ac:dyDescent="0.2">
      <c r="A9" s="116">
        <v>2023</v>
      </c>
      <c r="B9" s="117" t="s">
        <v>46</v>
      </c>
      <c r="C9" s="132">
        <v>158723</v>
      </c>
      <c r="D9" s="198">
        <f>IF(C9&gt;0,C9,"")</f>
        <v>158723</v>
      </c>
      <c r="E9" s="132">
        <v>1404</v>
      </c>
      <c r="F9" s="198">
        <f>IF(E9&gt;0,E9,"")</f>
        <v>1404</v>
      </c>
      <c r="G9" s="132">
        <v>305038</v>
      </c>
      <c r="H9" s="198">
        <f>IF(G9&gt;0,G9,"")</f>
        <v>305038</v>
      </c>
      <c r="I9" s="132">
        <v>522474</v>
      </c>
      <c r="J9" s="198">
        <f>IF(I9&gt;0,I9,"")</f>
        <v>522474</v>
      </c>
      <c r="K9" s="132">
        <v>448351</v>
      </c>
      <c r="L9" s="198">
        <f>IF(K9&gt;0,K9,"")</f>
        <v>448351</v>
      </c>
      <c r="M9" s="132">
        <v>32544</v>
      </c>
      <c r="N9" s="198">
        <f>IF(M9&gt;0,M9,"")</f>
        <v>32544</v>
      </c>
      <c r="O9" s="132">
        <v>39473</v>
      </c>
      <c r="P9" s="198">
        <f>IF(O9&gt;0,O9,"")</f>
        <v>39473</v>
      </c>
      <c r="Q9" s="132">
        <v>443717</v>
      </c>
      <c r="R9" s="198">
        <f>IF(Q9&gt;0,Q9,"")</f>
        <v>443717</v>
      </c>
      <c r="S9" s="132">
        <v>567581</v>
      </c>
      <c r="T9" s="198">
        <f>IF(S9&gt;0,S9,"")</f>
        <v>567581</v>
      </c>
      <c r="U9" s="132">
        <v>301727</v>
      </c>
      <c r="V9" s="198">
        <f>IF(U9&gt;0,U9,"")</f>
        <v>301727</v>
      </c>
      <c r="W9" s="132">
        <v>9584</v>
      </c>
      <c r="X9" s="198">
        <f>IF(W9&gt;0,W9,"")</f>
        <v>9584</v>
      </c>
      <c r="Y9" s="132">
        <v>47684</v>
      </c>
      <c r="Z9" s="198">
        <f>IF(Y9&gt;0,Y9,"")</f>
        <v>47684</v>
      </c>
      <c r="AA9" s="132">
        <v>1037</v>
      </c>
      <c r="AB9" s="203">
        <f>IF(AA9&gt;0,AA9,"")</f>
        <v>1037</v>
      </c>
      <c r="AC9" s="178"/>
      <c r="AD9" s="178" t="str">
        <f>IF(AC9&gt;0,AC9,"")</f>
        <v/>
      </c>
      <c r="AE9" s="132">
        <v>237</v>
      </c>
      <c r="AF9" s="198">
        <f>IF(AE9&gt;0,AE9,"")</f>
        <v>237</v>
      </c>
      <c r="AG9" s="204">
        <f t="shared" ref="AG9:AG18" si="0">C9+E9+G9+I9+K9+M9+O9+Q9+S9+U9+W9+Y9+AA9+AC9+AE9</f>
        <v>2879574</v>
      </c>
      <c r="AH9" s="205">
        <f>IF(AG9&gt;0,AG9,"")</f>
        <v>2879574</v>
      </c>
      <c r="AI9" s="206"/>
      <c r="AJ9" s="132">
        <v>1465</v>
      </c>
      <c r="AK9" s="198">
        <f>IF(AJ9&gt;0,AJ9,"")</f>
        <v>1465</v>
      </c>
      <c r="AL9" s="206"/>
      <c r="AM9" s="132">
        <v>26216</v>
      </c>
      <c r="AN9" s="198">
        <f>IF(AM9&gt;0,(AVERAGE(AM$9:AM9)),"")</f>
        <v>26216</v>
      </c>
      <c r="AO9" s="206"/>
      <c r="AP9" s="140">
        <f t="shared" ref="AP9:AP18" si="1">AG9+AJ9+AM9</f>
        <v>2907255</v>
      </c>
      <c r="AQ9" s="207">
        <f>IF(AP9&gt;0,AP9,"")</f>
        <v>2907255</v>
      </c>
      <c r="AR9" s="206"/>
      <c r="AS9" s="134">
        <v>0</v>
      </c>
      <c r="AT9" s="198" t="str">
        <f>IF(AS9&gt;0,AS9,"")</f>
        <v/>
      </c>
      <c r="AU9" s="206"/>
      <c r="AV9" s="208">
        <f t="shared" ref="AV9:AV18" si="2">AP9+AS9</f>
        <v>2907255</v>
      </c>
      <c r="AW9" s="207">
        <f>IF(AV9&gt;0,AV9,"")</f>
        <v>2907255</v>
      </c>
      <c r="AX9" s="206"/>
      <c r="AY9" s="134">
        <v>0</v>
      </c>
      <c r="AZ9" s="198" t="str">
        <f>IF(AY9&gt;0,AY9,"")</f>
        <v/>
      </c>
      <c r="BA9" s="206"/>
      <c r="BB9" s="155">
        <v>0</v>
      </c>
      <c r="BC9" s="155" t="str">
        <f>IF(BB9&gt;0,BB9,"")</f>
        <v/>
      </c>
      <c r="BD9" s="206"/>
      <c r="BE9" s="155">
        <f>AV9+BB9</f>
        <v>2907255</v>
      </c>
      <c r="BF9" s="155">
        <f>IF(BE9&gt;0,BE9,"")</f>
        <v>2907255</v>
      </c>
      <c r="BG9" s="209"/>
      <c r="BH9" s="169">
        <v>0</v>
      </c>
      <c r="BI9" s="155" t="str">
        <f>IF(BH9&gt;0,BH9,"")</f>
        <v/>
      </c>
      <c r="BJ9" s="209"/>
      <c r="BK9" s="155">
        <f>BE9+BH9</f>
        <v>2907255</v>
      </c>
      <c r="BL9" s="155">
        <f>IF(BK9&gt;0,BK9,"")</f>
        <v>2907255</v>
      </c>
      <c r="BM9" s="209"/>
    </row>
    <row r="10" spans="1:65" x14ac:dyDescent="0.2">
      <c r="A10" s="116">
        <v>2023</v>
      </c>
      <c r="B10" s="117" t="s">
        <v>47</v>
      </c>
      <c r="C10" s="132">
        <v>158778</v>
      </c>
      <c r="D10" s="198">
        <f>IF(C10&gt;0,(AVERAGE(C$9:C10)),"")</f>
        <v>158750.5</v>
      </c>
      <c r="E10" s="132">
        <v>1401</v>
      </c>
      <c r="F10" s="198">
        <f>IF(E10&gt;0,(AVERAGE(E$9:E10)),"")</f>
        <v>1402.5</v>
      </c>
      <c r="G10" s="132">
        <v>303293</v>
      </c>
      <c r="H10" s="198">
        <f>IF(G10&gt;0,(AVERAGE(G$9:G10)),"")</f>
        <v>304165.5</v>
      </c>
      <c r="I10" s="132">
        <v>518032</v>
      </c>
      <c r="J10" s="198">
        <f>IF(I10&gt;0,(AVERAGE(I$9:I10)),"")</f>
        <v>520253</v>
      </c>
      <c r="K10" s="132">
        <v>439519</v>
      </c>
      <c r="L10" s="198">
        <f>IF(K10&gt;0,(AVERAGE(K$9:K10)),"")</f>
        <v>443935</v>
      </c>
      <c r="M10" s="132">
        <v>32566</v>
      </c>
      <c r="N10" s="198">
        <f>IF(M10&gt;0,(AVERAGE(M$9:M10)),"")</f>
        <v>32555</v>
      </c>
      <c r="O10" s="132">
        <v>39884</v>
      </c>
      <c r="P10" s="198">
        <f>IF(O10&gt;0,(AVERAGE(O$9:O10)),"")</f>
        <v>39678.5</v>
      </c>
      <c r="Q10" s="132">
        <v>444027</v>
      </c>
      <c r="R10" s="198">
        <f>IF(Q10&gt;0,(AVERAGE(Q$9:Q10)),"")</f>
        <v>443872</v>
      </c>
      <c r="S10" s="132">
        <v>560337</v>
      </c>
      <c r="T10" s="198">
        <f>IF(S10&gt;0,(AVERAGE(S$9:S10)),"")</f>
        <v>563959</v>
      </c>
      <c r="U10" s="132">
        <v>303529</v>
      </c>
      <c r="V10" s="198">
        <f>IF(U10&gt;0,(AVERAGE(U$9:U10)),"")</f>
        <v>302628</v>
      </c>
      <c r="W10" s="132">
        <v>9618</v>
      </c>
      <c r="X10" s="198">
        <f>IF(W10&gt;0,(AVERAGE(W$9:W10)),"")</f>
        <v>9601</v>
      </c>
      <c r="Y10" s="132">
        <v>47556</v>
      </c>
      <c r="Z10" s="198">
        <f>IF(Y10&gt;0,(AVERAGE(Y$9:Y10)),"")</f>
        <v>47620</v>
      </c>
      <c r="AA10" s="132">
        <v>1035</v>
      </c>
      <c r="AB10" s="203">
        <f>IF(AA10&gt;0,(AVERAGE(AA$9:AA10)),"")</f>
        <v>1036</v>
      </c>
      <c r="AC10" s="178"/>
      <c r="AD10" s="178" t="str">
        <f>IF(AC10&gt;0,(AVERAGE(AC$9:AC10)),"")</f>
        <v/>
      </c>
      <c r="AE10" s="132">
        <v>217</v>
      </c>
      <c r="AF10" s="198">
        <f>IF(AE10&gt;0,(AVERAGE(AE$9:AE10)),"")</f>
        <v>227</v>
      </c>
      <c r="AG10" s="204">
        <f t="shared" si="0"/>
        <v>2859792</v>
      </c>
      <c r="AH10" s="205">
        <f>IF(AG10&gt;0,(AVERAGE(AG$9:AG10)),"")</f>
        <v>2869683</v>
      </c>
      <c r="AI10" s="206"/>
      <c r="AJ10" s="132">
        <v>1502</v>
      </c>
      <c r="AK10" s="198">
        <f>IF(AJ10&gt;0,(AVERAGE(AJ$9:AJ10)),"")</f>
        <v>1483.5</v>
      </c>
      <c r="AL10" s="206"/>
      <c r="AM10" s="155">
        <v>26342</v>
      </c>
      <c r="AN10" s="198">
        <f>IF(AM10&gt;0,(AVERAGE(AM$9:AM10)),"")</f>
        <v>26279</v>
      </c>
      <c r="AO10" s="206"/>
      <c r="AP10" s="140">
        <f t="shared" si="1"/>
        <v>2887636</v>
      </c>
      <c r="AQ10" s="207">
        <f>IF(AP10&gt;0,(AVERAGE(AP$9:AP10)),"")</f>
        <v>2897445.5</v>
      </c>
      <c r="AR10" s="206"/>
      <c r="AS10" s="134">
        <v>0</v>
      </c>
      <c r="AT10" s="198" t="str">
        <f>IF(AS10&gt;0,(AVERAGE(AS$9:AS10)),"")</f>
        <v/>
      </c>
      <c r="AU10" s="206"/>
      <c r="AV10" s="208">
        <f t="shared" si="2"/>
        <v>2887636</v>
      </c>
      <c r="AW10" s="207">
        <f>IF(AV10&gt;0,(AVERAGE(AV$9:AV10)),"")</f>
        <v>2897445.5</v>
      </c>
      <c r="AX10" s="206"/>
      <c r="AY10" s="155">
        <v>0</v>
      </c>
      <c r="AZ10" s="198" t="str">
        <f>IF(AY10&gt;0,(AVERAGE(AY$9:AY10)),"")</f>
        <v/>
      </c>
      <c r="BA10" s="206"/>
      <c r="BB10" s="155">
        <v>0</v>
      </c>
      <c r="BC10" s="155" t="str">
        <f>IF(BB10&gt;0,(AVERAGE(BB$9:BB10)),"")</f>
        <v/>
      </c>
      <c r="BD10" s="206"/>
      <c r="BE10" s="155">
        <f t="shared" ref="BE10:BE20" si="3">AV10+BB10</f>
        <v>2887636</v>
      </c>
      <c r="BF10" s="155">
        <f>IF(BE10&gt;0,(AVERAGE(BE$9:BE10)),"")</f>
        <v>2897445.5</v>
      </c>
      <c r="BG10" s="209"/>
      <c r="BH10" s="169">
        <v>0</v>
      </c>
      <c r="BI10" s="155" t="str">
        <f>IF(BH10&gt;0,(AVERAGE(BH$9:BH10)),"")</f>
        <v/>
      </c>
      <c r="BJ10" s="209"/>
      <c r="BK10" s="155">
        <f t="shared" ref="BK10:BK20" si="4">BE10+BH10</f>
        <v>2887636</v>
      </c>
      <c r="BL10" s="155">
        <f>IF(BK10&gt;0,(AVERAGE(BK$9:BK10)),"")</f>
        <v>2897445.5</v>
      </c>
      <c r="BM10" s="209"/>
    </row>
    <row r="11" spans="1:65" x14ac:dyDescent="0.2">
      <c r="A11" s="116">
        <v>2023</v>
      </c>
      <c r="B11" s="117" t="s">
        <v>48</v>
      </c>
      <c r="C11" s="132">
        <v>158691</v>
      </c>
      <c r="D11" s="198">
        <f>IF(C11&gt;0,(AVERAGE(C$9:C11)),"")</f>
        <v>158730.66666666666</v>
      </c>
      <c r="E11" s="134">
        <v>1387</v>
      </c>
      <c r="F11" s="198">
        <f>IF(E11&gt;0,(AVERAGE(E$9:E11)),"")</f>
        <v>1397.3333333333333</v>
      </c>
      <c r="G11" s="134">
        <v>301684</v>
      </c>
      <c r="H11" s="198">
        <f>IF(G11&gt;0,(AVERAGE(G$9:G11)),"")</f>
        <v>303338.33333333331</v>
      </c>
      <c r="I11" s="210">
        <v>513826</v>
      </c>
      <c r="J11" s="198">
        <f>IF(I11&gt;0,(AVERAGE(I$9:I11)),"")</f>
        <v>518110.66666666669</v>
      </c>
      <c r="K11" s="132">
        <v>431236</v>
      </c>
      <c r="L11" s="198">
        <f>IF(K11&gt;0,(AVERAGE(K$9:K11)),"")</f>
        <v>439702</v>
      </c>
      <c r="M11" s="154">
        <v>32486</v>
      </c>
      <c r="N11" s="198">
        <f>IF(M11&gt;0,(AVERAGE(M$9:M11)),"")</f>
        <v>32532</v>
      </c>
      <c r="O11" s="141">
        <v>40199</v>
      </c>
      <c r="P11" s="198">
        <f>IF(O11&gt;0,(AVERAGE(O$9:O11)),"")</f>
        <v>39852</v>
      </c>
      <c r="Q11" s="141">
        <v>445590</v>
      </c>
      <c r="R11" s="198">
        <f>IF(Q11&gt;0,(AVERAGE(Q$9:Q11)),"")</f>
        <v>444444.66666666669</v>
      </c>
      <c r="S11" s="142">
        <v>554146</v>
      </c>
      <c r="T11" s="198">
        <f>IF(S11&gt;0,(AVERAGE(S$9:S11)),"")</f>
        <v>560688</v>
      </c>
      <c r="U11" s="141">
        <v>306325</v>
      </c>
      <c r="V11" s="198">
        <f>IF(U11&gt;0,(AVERAGE(U$9:U11)),"")</f>
        <v>303860.33333333331</v>
      </c>
      <c r="W11" s="141">
        <v>9667</v>
      </c>
      <c r="X11" s="198">
        <f>IF(W11&gt;0,(AVERAGE(W$9:W11)),"")</f>
        <v>9623</v>
      </c>
      <c r="Y11" s="141">
        <v>47480</v>
      </c>
      <c r="Z11" s="198">
        <f>IF(Y11&gt;0,(AVERAGE(Y$9:Y11)),"")</f>
        <v>47573.333333333336</v>
      </c>
      <c r="AA11" s="141">
        <v>1021</v>
      </c>
      <c r="AB11" s="203">
        <f>IF(AA11&gt;0,(AVERAGE(AA$9:AA11)),"")</f>
        <v>1031</v>
      </c>
      <c r="AC11" s="178"/>
      <c r="AD11" s="178" t="str">
        <f>IF(AC11&gt;0,(AVERAGE(AC$9:AC11)),"")</f>
        <v/>
      </c>
      <c r="AE11" s="211">
        <v>215</v>
      </c>
      <c r="AF11" s="198">
        <f>IF(AE11&gt;0,(AVERAGE(AE$9:AE11)),"")</f>
        <v>223</v>
      </c>
      <c r="AG11" s="204">
        <f t="shared" si="0"/>
        <v>2843953</v>
      </c>
      <c r="AH11" s="205">
        <f>IF(AG11&gt;0,(AVERAGE(AG$9:AG11)),"")</f>
        <v>2861106.3333333335</v>
      </c>
      <c r="AI11" s="206"/>
      <c r="AJ11" s="134">
        <v>1495</v>
      </c>
      <c r="AK11" s="198">
        <f>IF(AJ11&gt;0,(AVERAGE(AJ$9:AJ11)),"")</f>
        <v>1487.3333333333333</v>
      </c>
      <c r="AL11" s="206"/>
      <c r="AM11" s="140">
        <v>26495</v>
      </c>
      <c r="AN11" s="198">
        <f>IF(AM11&gt;0,(AVERAGE(AM$9:AM11)),"")</f>
        <v>26351</v>
      </c>
      <c r="AO11" s="206"/>
      <c r="AP11" s="140">
        <f t="shared" si="1"/>
        <v>2871943</v>
      </c>
      <c r="AQ11" s="207">
        <f>IF(AP11&gt;0,(AVERAGE(AP$9:AP11)),"")</f>
        <v>2888944.6666666665</v>
      </c>
      <c r="AR11" s="206"/>
      <c r="AS11" s="134">
        <v>0</v>
      </c>
      <c r="AT11" s="198" t="str">
        <f>IF(AS11&gt;0,(AVERAGE(AS$9:AS11)),"")</f>
        <v/>
      </c>
      <c r="AU11" s="206"/>
      <c r="AV11" s="208">
        <f t="shared" si="2"/>
        <v>2871943</v>
      </c>
      <c r="AW11" s="207">
        <f>IF(AV11&gt;0,(AVERAGE(AV$9:AV11)),"")</f>
        <v>2888944.6666666665</v>
      </c>
      <c r="AX11" s="206"/>
      <c r="AY11" s="134">
        <v>0</v>
      </c>
      <c r="AZ11" s="198" t="str">
        <f>IF(AY11&gt;0,(AVERAGE(AY$9:AY11)),"")</f>
        <v/>
      </c>
      <c r="BA11" s="206"/>
      <c r="BB11" s="155">
        <v>0</v>
      </c>
      <c r="BC11" s="155" t="str">
        <f>IF(BB11&gt;0,(AVERAGE(BB$9:BB11)),"")</f>
        <v/>
      </c>
      <c r="BD11" s="206"/>
      <c r="BE11" s="155">
        <f t="shared" si="3"/>
        <v>2871943</v>
      </c>
      <c r="BF11" s="155">
        <f>IF(BE11&gt;0,(AVERAGE(BE$9:BE11)),"")</f>
        <v>2888944.6666666665</v>
      </c>
      <c r="BG11" s="209"/>
      <c r="BH11" s="169">
        <v>0</v>
      </c>
      <c r="BI11" s="155" t="str">
        <f>IF(BH11&gt;0,(AVERAGE(BH$9:BH11)),"")</f>
        <v/>
      </c>
      <c r="BJ11" s="209"/>
      <c r="BK11" s="155">
        <f t="shared" si="4"/>
        <v>2871943</v>
      </c>
      <c r="BL11" s="155">
        <f>IF(BK11&gt;0,(AVERAGE(BK$9:BK11)),"")</f>
        <v>2888944.6666666665</v>
      </c>
      <c r="BM11" s="209"/>
    </row>
    <row r="12" spans="1:65" x14ac:dyDescent="0.2">
      <c r="A12" s="116">
        <v>2023</v>
      </c>
      <c r="B12" s="156" t="s">
        <v>49</v>
      </c>
      <c r="C12" s="134">
        <v>158553</v>
      </c>
      <c r="D12" s="139">
        <f>IF(C12&gt;0,(AVERAGE(C$9:C12)),"")</f>
        <v>158686.25</v>
      </c>
      <c r="E12" s="134">
        <v>1384</v>
      </c>
      <c r="F12" s="198">
        <f>IF(E12&gt;0,(AVERAGE(E$9:E12)),"")</f>
        <v>1394</v>
      </c>
      <c r="G12" s="134">
        <v>300381</v>
      </c>
      <c r="H12" s="198">
        <f>IF(G12&gt;0,(AVERAGE(G$9:G12)),"")</f>
        <v>302599</v>
      </c>
      <c r="I12" s="160">
        <v>510129</v>
      </c>
      <c r="J12" s="198">
        <f>IF(I12&gt;0,(AVERAGE(I$9:I12)),"")</f>
        <v>516115.25</v>
      </c>
      <c r="K12" s="160">
        <v>424692</v>
      </c>
      <c r="L12" s="139">
        <f>IF(K12&gt;0,(AVERAGE(K$9:K12)),"")</f>
        <v>435949.5</v>
      </c>
      <c r="M12" s="134">
        <v>32457</v>
      </c>
      <c r="N12" s="212">
        <f>IF(M12&gt;0,(AVERAGE(M$9:M12)),"")</f>
        <v>32513.25</v>
      </c>
      <c r="O12" s="134">
        <v>41057</v>
      </c>
      <c r="P12" s="198">
        <f>IF(O12&gt;0,(AVERAGE(O$9:O12)),"")</f>
        <v>40153.25</v>
      </c>
      <c r="Q12" s="160">
        <v>448327</v>
      </c>
      <c r="R12" s="198">
        <f>IF(Q12&gt;0,(AVERAGE(Q$9:Q12)),"")</f>
        <v>445415.25</v>
      </c>
      <c r="S12" s="134">
        <v>548274</v>
      </c>
      <c r="T12" s="198">
        <f>IF(S12&gt;0,(AVERAGE(S$9:S12)),"")</f>
        <v>557584.5</v>
      </c>
      <c r="U12" s="134">
        <v>308953</v>
      </c>
      <c r="V12" s="198">
        <f>IF(U12&gt;0,(AVERAGE(U$9:U12)),"")</f>
        <v>305133.5</v>
      </c>
      <c r="W12" s="134">
        <v>9731</v>
      </c>
      <c r="X12" s="198">
        <f>IF(W12&gt;0,(AVERAGE(W$9:W12)),"")</f>
        <v>9650</v>
      </c>
      <c r="Y12" s="134">
        <v>47396</v>
      </c>
      <c r="Z12" s="198">
        <f>IF(Y12&gt;0,(AVERAGE(Y$9:Y12)),"")</f>
        <v>47529</v>
      </c>
      <c r="AA12" s="134">
        <v>1041</v>
      </c>
      <c r="AB12" s="203">
        <f>IF(AA12&gt;0,(AVERAGE(AA$9:AA12)),"")</f>
        <v>1033.5</v>
      </c>
      <c r="AC12" s="178"/>
      <c r="AD12" s="178" t="str">
        <f>IF(AC12&gt;0,(AVERAGE(AC$9:AC12)),"")</f>
        <v/>
      </c>
      <c r="AE12" s="160">
        <v>211</v>
      </c>
      <c r="AF12" s="198">
        <f>IF(AE12&gt;0,(AVERAGE(AE$9:AE12)),"")</f>
        <v>220</v>
      </c>
      <c r="AG12" s="204">
        <f t="shared" si="0"/>
        <v>2832586</v>
      </c>
      <c r="AH12" s="205">
        <f>IF(AG12&gt;0,(AVERAGE(AG$9:AG12)),"")</f>
        <v>2853976.25</v>
      </c>
      <c r="AI12" s="206"/>
      <c r="AJ12" s="134">
        <v>1511</v>
      </c>
      <c r="AK12" s="198">
        <f>IF(AJ12&gt;0,(AVERAGE(AJ$9:AJ12)),"")</f>
        <v>1493.25</v>
      </c>
      <c r="AL12" s="206"/>
      <c r="AM12" s="134">
        <v>26747</v>
      </c>
      <c r="AN12" s="198">
        <f>IF(AM12&gt;0,(AVERAGE(AM$9:AM12)),"")</f>
        <v>26450</v>
      </c>
      <c r="AO12" s="206"/>
      <c r="AP12" s="140">
        <f t="shared" si="1"/>
        <v>2860844</v>
      </c>
      <c r="AQ12" s="207">
        <f>IF(AP12&gt;0,(AVERAGE(AP$9:AP12)),"")</f>
        <v>2881919.5</v>
      </c>
      <c r="AR12" s="206"/>
      <c r="AS12" s="134">
        <v>0</v>
      </c>
      <c r="AT12" s="198" t="str">
        <f>IF(AS12&gt;0,(AVERAGE(AS$9:AS12)),"")</f>
        <v/>
      </c>
      <c r="AU12" s="206"/>
      <c r="AV12" s="208">
        <f t="shared" si="2"/>
        <v>2860844</v>
      </c>
      <c r="AW12" s="207">
        <f>IF(AV12&gt;0,(AVERAGE(AV$9:AV12)),"")</f>
        <v>2881919.5</v>
      </c>
      <c r="AX12" s="206"/>
      <c r="AY12" s="134">
        <v>0</v>
      </c>
      <c r="AZ12" s="198" t="str">
        <f>IF(AY12&gt;0,(AVERAGE(AY$9:AY12)),"")</f>
        <v/>
      </c>
      <c r="BA12" s="206"/>
      <c r="BB12" s="155">
        <v>0</v>
      </c>
      <c r="BC12" s="155" t="str">
        <f>IF(BB12&gt;0,(AVERAGE(BB$9:BB12)),"")</f>
        <v/>
      </c>
      <c r="BD12" s="206"/>
      <c r="BE12" s="155">
        <f t="shared" si="3"/>
        <v>2860844</v>
      </c>
      <c r="BF12" s="155">
        <f>IF(BE12&gt;0,(AVERAGE(BE$9:BE12)),"")</f>
        <v>2881919.5</v>
      </c>
      <c r="BG12" s="209"/>
      <c r="BH12" s="169">
        <v>0</v>
      </c>
      <c r="BI12" s="155" t="str">
        <f>IF(BH12&gt;0,(AVERAGE(BH$9:BH12)),"")</f>
        <v/>
      </c>
      <c r="BJ12" s="209"/>
      <c r="BK12" s="155">
        <f t="shared" si="4"/>
        <v>2860844</v>
      </c>
      <c r="BL12" s="155">
        <f>IF(BK12&gt;0,(AVERAGE(BK$9:BK12)),"")</f>
        <v>2881919.5</v>
      </c>
      <c r="BM12" s="209"/>
    </row>
    <row r="13" spans="1:65" x14ac:dyDescent="0.2">
      <c r="A13" s="116">
        <v>2023</v>
      </c>
      <c r="B13" s="156" t="s">
        <v>50</v>
      </c>
      <c r="C13" s="134">
        <v>158401</v>
      </c>
      <c r="D13" s="139">
        <f>IF(C13&gt;0,(AVERAGE(C$9:C13)),"")</f>
        <v>158629.20000000001</v>
      </c>
      <c r="E13" s="134">
        <v>1394</v>
      </c>
      <c r="F13" s="198">
        <f>IF(E13&gt;0,(AVERAGE(E$9:E13)),"")</f>
        <v>1394</v>
      </c>
      <c r="G13" s="134">
        <v>301305</v>
      </c>
      <c r="H13" s="198">
        <f>IF(G13&gt;0,(AVERAGE(G$9:G13)),"")</f>
        <v>302340.2</v>
      </c>
      <c r="I13" s="160">
        <v>506792</v>
      </c>
      <c r="J13" s="198">
        <f>IF(I13&gt;0,(AVERAGE(I$9:I13)),"")</f>
        <v>514250.6</v>
      </c>
      <c r="K13" s="160">
        <v>415744</v>
      </c>
      <c r="L13" s="139">
        <f>IF(K13&gt;0,(AVERAGE(K$9:K13)),"")</f>
        <v>431908.4</v>
      </c>
      <c r="M13" s="134">
        <v>32409</v>
      </c>
      <c r="N13" s="212">
        <f>IF(M13&gt;0,(AVERAGE(M$9:M13)),"")</f>
        <v>32492.400000000001</v>
      </c>
      <c r="O13" s="134">
        <v>41812</v>
      </c>
      <c r="P13" s="198">
        <f>IF(O13&gt;0,(AVERAGE(O$9:O13)),"")</f>
        <v>40485</v>
      </c>
      <c r="Q13" s="160">
        <v>450477</v>
      </c>
      <c r="R13" s="198">
        <f>IF(Q13&gt;0,(AVERAGE(Q$9:Q13)),"")</f>
        <v>446427.6</v>
      </c>
      <c r="S13" s="134">
        <v>541217</v>
      </c>
      <c r="T13" s="198">
        <f>IF(S13&gt;0,(AVERAGE(S$9:S13)),"")</f>
        <v>554311</v>
      </c>
      <c r="U13" s="134">
        <v>310891</v>
      </c>
      <c r="V13" s="198">
        <f>IF(U13&gt;0,(AVERAGE(U$9:U13)),"")</f>
        <v>306285</v>
      </c>
      <c r="W13" s="134">
        <v>9721</v>
      </c>
      <c r="X13" s="198">
        <f>IF(W13&gt;0,(AVERAGE(W$9:W13)),"")</f>
        <v>9664.2000000000007</v>
      </c>
      <c r="Y13" s="134">
        <v>47277</v>
      </c>
      <c r="Z13" s="198">
        <f>IF(Y13&gt;0,(AVERAGE(Y$9:Y13)),"")</f>
        <v>47478.6</v>
      </c>
      <c r="AA13" s="134">
        <v>1027</v>
      </c>
      <c r="AB13" s="203">
        <f>IF(AA13&gt;0,(AVERAGE(AA$9:AA13)),"")</f>
        <v>1032.2</v>
      </c>
      <c r="AC13" s="178"/>
      <c r="AD13" s="178" t="str">
        <f>IF(AC13&gt;0,(AVERAGE(AC$9:AC13)),"")</f>
        <v/>
      </c>
      <c r="AE13" s="160">
        <v>201</v>
      </c>
      <c r="AF13" s="198">
        <f>IF(AE13&gt;0,(AVERAGE(AE$9:AE13)),"")</f>
        <v>216.2</v>
      </c>
      <c r="AG13" s="213">
        <f t="shared" si="0"/>
        <v>2818668</v>
      </c>
      <c r="AH13" s="203">
        <f>IF(AG13&gt;0,(AVERAGE(AG$9:AG13)),"")</f>
        <v>2846914.6</v>
      </c>
      <c r="AI13" s="214"/>
      <c r="AJ13" s="134">
        <v>1564</v>
      </c>
      <c r="AK13" s="198">
        <f>IF(AJ13&gt;0,(AVERAGE(AJ$9:AJ13)),"")</f>
        <v>1507.4</v>
      </c>
      <c r="AL13" s="214"/>
      <c r="AM13" s="134">
        <v>26885</v>
      </c>
      <c r="AN13" s="198">
        <f>IF(AM13&gt;0,(AVERAGE(AM$9:AM13)),"")</f>
        <v>26537</v>
      </c>
      <c r="AO13" s="214"/>
      <c r="AP13" s="140">
        <f t="shared" si="1"/>
        <v>2847117</v>
      </c>
      <c r="AQ13" s="207">
        <f>IF(AP13&gt;0,(AVERAGE(AP$9:AP13)),"")</f>
        <v>2874959</v>
      </c>
      <c r="AR13" s="214"/>
      <c r="AS13" s="134">
        <v>0</v>
      </c>
      <c r="AT13" s="198" t="str">
        <f>IF(AS13&gt;0,(AVERAGE(AS$9:AS13)),"")</f>
        <v/>
      </c>
      <c r="AU13" s="206"/>
      <c r="AV13" s="208">
        <f t="shared" si="2"/>
        <v>2847117</v>
      </c>
      <c r="AW13" s="207">
        <f>IF(AV13&gt;0,(AVERAGE(AV$9:AV13)),"")</f>
        <v>2874959</v>
      </c>
      <c r="AX13" s="214"/>
      <c r="AY13" s="134">
        <v>0</v>
      </c>
      <c r="AZ13" s="198" t="str">
        <f>IF(AY13&gt;0,(AVERAGE(AY$9:AY13)),"")</f>
        <v/>
      </c>
      <c r="BA13" s="214"/>
      <c r="BB13" s="155">
        <v>0</v>
      </c>
      <c r="BC13" s="155" t="str">
        <f>IF(BB13&gt;0,(AVERAGE(BB$9:BB13)),"")</f>
        <v/>
      </c>
      <c r="BD13" s="214"/>
      <c r="BE13" s="155">
        <f t="shared" si="3"/>
        <v>2847117</v>
      </c>
      <c r="BF13" s="155">
        <f>IF(BE13&gt;0,(AVERAGE(BE$9:BE13)),"")</f>
        <v>2874959</v>
      </c>
      <c r="BG13" s="215"/>
      <c r="BH13" s="169">
        <v>0</v>
      </c>
      <c r="BI13" s="155" t="str">
        <f>IF(BH13&gt;0,(AVERAGE(BH$9:BH13)),"")</f>
        <v/>
      </c>
      <c r="BJ13" s="215"/>
      <c r="BK13" s="155">
        <f t="shared" si="4"/>
        <v>2847117</v>
      </c>
      <c r="BL13" s="155">
        <f>IF(BK13&gt;0,(AVERAGE(BK$9:BK13)),"")</f>
        <v>2874959</v>
      </c>
      <c r="BM13" s="215"/>
    </row>
    <row r="14" spans="1:65" x14ac:dyDescent="0.2">
      <c r="A14" s="116">
        <v>2023</v>
      </c>
      <c r="B14" s="156" t="s">
        <v>51</v>
      </c>
      <c r="C14" s="134">
        <v>158227</v>
      </c>
      <c r="D14" s="139">
        <f>IF(C14&gt;0,(AVERAGE(C$9:C14)),"")</f>
        <v>158562.16666666666</v>
      </c>
      <c r="E14" s="134">
        <v>1395</v>
      </c>
      <c r="F14" s="198">
        <f>IF(E14&gt;0,(AVERAGE(E$9:E14)),"")</f>
        <v>1394.1666666666667</v>
      </c>
      <c r="G14" s="134">
        <v>300398</v>
      </c>
      <c r="H14" s="198">
        <f>IF(G14&gt;0,(AVERAGE(G$9:G14)),"")</f>
        <v>302016.5</v>
      </c>
      <c r="I14" s="160">
        <v>504551</v>
      </c>
      <c r="J14" s="198">
        <f>IF(I14&gt;0,(AVERAGE(I$9:I14)),"")</f>
        <v>512634</v>
      </c>
      <c r="K14" s="160">
        <v>400310</v>
      </c>
      <c r="L14" s="139">
        <f>IF(K14&gt;0,(AVERAGE(K$9:K14)),"")</f>
        <v>426642</v>
      </c>
      <c r="M14" s="134">
        <v>32198</v>
      </c>
      <c r="N14" s="212">
        <f>IF(M14&gt;0,(AVERAGE(M$9:M14)),"")</f>
        <v>32443.333333333332</v>
      </c>
      <c r="O14" s="134">
        <v>42055</v>
      </c>
      <c r="P14" s="198">
        <f>IF(O14&gt;0,(AVERAGE(O$9:O14)),"")</f>
        <v>40746.666666666664</v>
      </c>
      <c r="Q14" s="160">
        <v>202773</v>
      </c>
      <c r="R14" s="198">
        <f>IF(Q14&gt;0,(AVERAGE(Q$9:Q14)),"")</f>
        <v>405818.5</v>
      </c>
      <c r="S14" s="134">
        <v>535696</v>
      </c>
      <c r="T14" s="198">
        <f>IF(S14&gt;0,(AVERAGE(S$9:S14)),"")</f>
        <v>551208.5</v>
      </c>
      <c r="U14" s="134">
        <v>313853</v>
      </c>
      <c r="V14" s="198">
        <f>IF(U14&gt;0,(AVERAGE(U$9:U14)),"")</f>
        <v>307546.33333333331</v>
      </c>
      <c r="W14" s="134">
        <v>9776</v>
      </c>
      <c r="X14" s="198">
        <f>IF(W14&gt;0,(AVERAGE(W$9:W14)),"")</f>
        <v>9682.8333333333339</v>
      </c>
      <c r="Y14" s="134">
        <v>47337</v>
      </c>
      <c r="Z14" s="198">
        <f>IF(Y14&gt;0,(AVERAGE(Y$9:Y14)),"")</f>
        <v>47455</v>
      </c>
      <c r="AA14" s="134">
        <v>1008</v>
      </c>
      <c r="AB14" s="203">
        <f>IF(AA14&gt;0,(AVERAGE(AA$9:AA14)),"")</f>
        <v>1028.1666666666667</v>
      </c>
      <c r="AC14" s="178"/>
      <c r="AD14" s="178" t="str">
        <f>IF(AC14&gt;0,(AVERAGE(AC$9:AC14)),"")</f>
        <v/>
      </c>
      <c r="AE14" s="160">
        <v>184</v>
      </c>
      <c r="AF14" s="198">
        <f>IF(AE14&gt;0,(AVERAGE(AE$9:AE14)),"")</f>
        <v>210.83333333333334</v>
      </c>
      <c r="AG14" s="213">
        <f t="shared" si="0"/>
        <v>2549761</v>
      </c>
      <c r="AH14" s="203">
        <f>IF(AG14&gt;0,(AVERAGE(AG$9:AG14)),"")</f>
        <v>2797389</v>
      </c>
      <c r="AI14" s="206"/>
      <c r="AJ14" s="134">
        <v>1546</v>
      </c>
      <c r="AK14" s="198">
        <f>IF(AJ14&gt;0,(AVERAGE(AJ$9:AJ14)),"")</f>
        <v>1513.8333333333333</v>
      </c>
      <c r="AL14" s="206"/>
      <c r="AM14" s="134">
        <v>27048</v>
      </c>
      <c r="AN14" s="198">
        <f>IF(AM14&gt;0,(AVERAGE(AM$9:AM14)),"")</f>
        <v>26622.166666666668</v>
      </c>
      <c r="AO14" s="206"/>
      <c r="AP14" s="140">
        <f t="shared" si="1"/>
        <v>2578355</v>
      </c>
      <c r="AQ14" s="198">
        <f>IF(AP14&gt;0,(AVERAGE(AP$9:AP14)),"")</f>
        <v>2825525</v>
      </c>
      <c r="AR14" s="206"/>
      <c r="AS14" s="134">
        <v>0</v>
      </c>
      <c r="AT14" s="198" t="str">
        <f>IF(AS14&gt;0,(AVERAGE(AS$9:AS14)),"")</f>
        <v/>
      </c>
      <c r="AU14" s="206"/>
      <c r="AV14" s="208">
        <f t="shared" si="2"/>
        <v>2578355</v>
      </c>
      <c r="AW14" s="207">
        <f>IF(AV14&gt;0,(AVERAGE(AV$9:AV14)),"")</f>
        <v>2825525</v>
      </c>
      <c r="AX14" s="206"/>
      <c r="AY14" s="134">
        <v>0</v>
      </c>
      <c r="AZ14" s="198" t="str">
        <f>IF(AY14&gt;0,(AVERAGE(AY$9:AY14)),"")</f>
        <v/>
      </c>
      <c r="BA14" s="206"/>
      <c r="BB14" s="155">
        <v>0</v>
      </c>
      <c r="BC14" s="155" t="str">
        <f>IF(BB14&gt;0,(AVERAGE(BB$9:BB14)),"")</f>
        <v/>
      </c>
      <c r="BD14" s="206"/>
      <c r="BE14" s="155">
        <f t="shared" si="3"/>
        <v>2578355</v>
      </c>
      <c r="BF14" s="155">
        <f>IF(BE14&gt;0,(AVERAGE(BE$9:BE14)),"")</f>
        <v>2825525</v>
      </c>
      <c r="BG14" s="209"/>
      <c r="BH14" s="155">
        <v>272937</v>
      </c>
      <c r="BI14" s="155">
        <f>IF(BH14&gt;0,(AVERAGE(BH$9:BH14)),"")</f>
        <v>45489.5</v>
      </c>
      <c r="BJ14" s="209"/>
      <c r="BK14" s="155">
        <f t="shared" si="4"/>
        <v>2851292</v>
      </c>
      <c r="BL14" s="155">
        <f>IF(BK14&gt;0,(AVERAGE(BK$9:BK14)),"")</f>
        <v>2871014.5</v>
      </c>
      <c r="BM14" s="209"/>
    </row>
    <row r="15" spans="1:65" x14ac:dyDescent="0.2">
      <c r="A15" s="116">
        <v>2024</v>
      </c>
      <c r="B15" s="117" t="s">
        <v>52</v>
      </c>
      <c r="C15" s="134">
        <v>158743</v>
      </c>
      <c r="D15" s="198">
        <f>IF(C15&gt;0,(AVERAGE(C$9:C15)),"")</f>
        <v>158588</v>
      </c>
      <c r="E15" s="134">
        <v>1397</v>
      </c>
      <c r="F15" s="198">
        <f>IF(E15&gt;0,(AVERAGE(E$9:E15)),"")</f>
        <v>1394.5714285714287</v>
      </c>
      <c r="G15" s="134">
        <v>299738</v>
      </c>
      <c r="H15" s="198">
        <f>IF(G15&gt;0,(AVERAGE(G$9:G15)),"")</f>
        <v>301691</v>
      </c>
      <c r="I15" s="134">
        <v>508241</v>
      </c>
      <c r="J15" s="198">
        <f>IF(I15&gt;0,(AVERAGE(I$9:I15)),"")</f>
        <v>512006.42857142858</v>
      </c>
      <c r="K15" s="134">
        <v>393273</v>
      </c>
      <c r="L15" s="198">
        <f>IF(K15&gt;0,(AVERAGE(K$9:K15)),"")</f>
        <v>421875</v>
      </c>
      <c r="M15" s="134">
        <v>32113</v>
      </c>
      <c r="N15" s="198">
        <f>IF(M15&gt;0,(AVERAGE(M$9:M15)),"")</f>
        <v>32396.142857142859</v>
      </c>
      <c r="O15" s="134">
        <v>42511</v>
      </c>
      <c r="P15" s="198">
        <f>IF(O15&gt;0,(AVERAGE(O$9:O15)),"")</f>
        <v>40998.714285714283</v>
      </c>
      <c r="Q15" s="132">
        <v>200651</v>
      </c>
      <c r="R15" s="198">
        <f>IF(Q15&gt;0,(AVERAGE(Q$9:Q15)),"")</f>
        <v>376508.85714285716</v>
      </c>
      <c r="S15" s="134">
        <v>531914</v>
      </c>
      <c r="T15" s="198">
        <f>IF(S15&gt;0,(AVERAGE(S$9:S15)),"")</f>
        <v>548452.14285714284</v>
      </c>
      <c r="U15" s="134">
        <v>323811</v>
      </c>
      <c r="V15" s="198">
        <f>IF(U15&gt;0,(AVERAGE(U$9:U15)),"")</f>
        <v>309869.85714285716</v>
      </c>
      <c r="W15" s="134">
        <v>9818</v>
      </c>
      <c r="X15" s="198">
        <f>IF(W15&gt;0,(AVERAGE(W$9:W15)),"")</f>
        <v>9702.1428571428569</v>
      </c>
      <c r="Y15" s="132">
        <v>47324</v>
      </c>
      <c r="Z15" s="198">
        <f>IF(Y15&gt;0,(AVERAGE(Y$9:Y15)),"")</f>
        <v>47436.285714285717</v>
      </c>
      <c r="AA15" s="134">
        <v>988</v>
      </c>
      <c r="AB15" s="203">
        <f>IF(AA15&gt;0,(AVERAGE(AA$9:AA15)),"")</f>
        <v>1022.4285714285714</v>
      </c>
      <c r="AC15" s="178"/>
      <c r="AD15" s="178" t="str">
        <f>IF(AC15&gt;0,(AVERAGE(AC$9:AC15)),"")</f>
        <v/>
      </c>
      <c r="AE15" s="160">
        <v>187</v>
      </c>
      <c r="AF15" s="198">
        <f>IF(AE15&gt;0,(AVERAGE(AE$9:AE15)),"")</f>
        <v>207.42857142857142</v>
      </c>
      <c r="AG15" s="213">
        <f t="shared" si="0"/>
        <v>2550709</v>
      </c>
      <c r="AH15" s="203">
        <f>IF(AG15&gt;0,(AVERAGE(AG$9:AG15)),"")</f>
        <v>2762149</v>
      </c>
      <c r="AI15" s="206"/>
      <c r="AJ15" s="134">
        <v>1582</v>
      </c>
      <c r="AK15" s="198">
        <f>IF(AJ15&gt;0,(AVERAGE(AJ$9:AJ15)),"")</f>
        <v>1523.5714285714287</v>
      </c>
      <c r="AL15" s="209"/>
      <c r="AM15" s="155">
        <v>25240</v>
      </c>
      <c r="AN15" s="198">
        <f>IF(AM15&gt;0,(AVERAGE(AM$9:AM15)),"")</f>
        <v>26424.714285714286</v>
      </c>
      <c r="AO15" s="206"/>
      <c r="AP15" s="140">
        <f t="shared" si="1"/>
        <v>2577531</v>
      </c>
      <c r="AQ15" s="198">
        <f>IF(AP15&gt;0,(AVERAGE(AP$9:AP15)),"")</f>
        <v>2790097.2857142859</v>
      </c>
      <c r="AR15" s="206"/>
      <c r="AS15" s="134">
        <v>0</v>
      </c>
      <c r="AT15" s="198" t="str">
        <f>IF(AS15&gt;0,(AVERAGE(AS$9:AS15)),"")</f>
        <v/>
      </c>
      <c r="AU15" s="206"/>
      <c r="AV15" s="208">
        <f t="shared" si="2"/>
        <v>2577531</v>
      </c>
      <c r="AW15" s="207">
        <f>IF(AV15&gt;0,(AVERAGE(AV$9:AV15)),"")</f>
        <v>2790097.2857142859</v>
      </c>
      <c r="AX15" s="206"/>
      <c r="AY15" s="132">
        <v>0</v>
      </c>
      <c r="AZ15" s="198" t="str">
        <f>IF(AY15&gt;0,(AVERAGE(AY$9:AY15)),"")</f>
        <v/>
      </c>
      <c r="BA15" s="206"/>
      <c r="BB15" s="155">
        <v>0</v>
      </c>
      <c r="BC15" s="155" t="str">
        <f>IF(BB15&gt;0,(AVERAGE(BB$9:BB15)),"")</f>
        <v/>
      </c>
      <c r="BD15" s="206"/>
      <c r="BE15" s="155">
        <f t="shared" si="3"/>
        <v>2577531</v>
      </c>
      <c r="BF15" s="155">
        <f>IF(BE15&gt;0,(AVERAGE(BE$9:BE15)),"")</f>
        <v>2790097.2857142859</v>
      </c>
      <c r="BG15" s="209"/>
      <c r="BH15" s="155">
        <v>314101</v>
      </c>
      <c r="BI15" s="155">
        <f>IF(BH15&gt;0,(AVERAGE(BH$9:BH15)),"")</f>
        <v>83862.571428571435</v>
      </c>
      <c r="BJ15" s="209"/>
      <c r="BK15" s="155">
        <f t="shared" si="4"/>
        <v>2891632</v>
      </c>
      <c r="BL15" s="155">
        <f>IF(BK15&gt;0,(AVERAGE(BK$9:BK15)),"")</f>
        <v>2873959.8571428573</v>
      </c>
      <c r="BM15" s="209"/>
    </row>
    <row r="16" spans="1:65" x14ac:dyDescent="0.2">
      <c r="A16" s="116">
        <v>2024</v>
      </c>
      <c r="B16" s="117" t="s">
        <v>53</v>
      </c>
      <c r="C16" s="134">
        <v>158082</v>
      </c>
      <c r="D16" s="198">
        <f>IF(C16&gt;0,(AVERAGE(C$9:C16)),"")</f>
        <v>158524.75</v>
      </c>
      <c r="E16" s="134">
        <v>1402</v>
      </c>
      <c r="F16" s="198">
        <f>IF(E16&gt;0,(AVERAGE(E$9:E16)),"")</f>
        <v>1395.5</v>
      </c>
      <c r="G16" s="134">
        <v>297765</v>
      </c>
      <c r="H16" s="198">
        <f>IF(G16&gt;0,(AVERAGE(G$9:G16)),"")</f>
        <v>301200.25</v>
      </c>
      <c r="I16" s="134">
        <v>514580</v>
      </c>
      <c r="J16" s="198">
        <f>IF(I16&gt;0,(AVERAGE(I$9:I16)),"")</f>
        <v>512328.125</v>
      </c>
      <c r="K16" s="134">
        <v>380596</v>
      </c>
      <c r="L16" s="198">
        <f>IF(K16&gt;0,(AVERAGE(K$9:K16)),"")</f>
        <v>416715.125</v>
      </c>
      <c r="M16" s="134">
        <v>31970</v>
      </c>
      <c r="N16" s="198">
        <f>IF(M16&gt;0,(AVERAGE(M$9:M16)),"")</f>
        <v>32342.875</v>
      </c>
      <c r="O16" s="134">
        <v>42156</v>
      </c>
      <c r="P16" s="198">
        <f>IF(O16&gt;0,(AVERAGE(O$9:O16)),"")</f>
        <v>41143.375</v>
      </c>
      <c r="Q16" s="134">
        <v>199114</v>
      </c>
      <c r="R16" s="198">
        <f>IF(Q16&gt;0,(AVERAGE(Q$9:Q16)),"")</f>
        <v>354334.5</v>
      </c>
      <c r="S16" s="134">
        <v>524170</v>
      </c>
      <c r="T16" s="198">
        <f>IF(S16&gt;0,(AVERAGE(S$9:S16)),"")</f>
        <v>545416.875</v>
      </c>
      <c r="U16" s="132">
        <v>329458</v>
      </c>
      <c r="V16" s="198">
        <f>IF(U16&gt;0,(AVERAGE(U$9:U16)),"")</f>
        <v>312318.375</v>
      </c>
      <c r="W16" s="134">
        <v>9970</v>
      </c>
      <c r="X16" s="198">
        <f>IF(W16&gt;0,(AVERAGE(W$9:W16)),"")</f>
        <v>9735.625</v>
      </c>
      <c r="Y16" s="134">
        <v>47369</v>
      </c>
      <c r="Z16" s="198">
        <f>IF(Y16&gt;0,(AVERAGE(Y$9:Y16)),"")</f>
        <v>47427.875</v>
      </c>
      <c r="AA16" s="134">
        <v>948</v>
      </c>
      <c r="AB16" s="203">
        <f>IF(AA16&gt;0,(AVERAGE(AA$9:AA16)),"")</f>
        <v>1013.125</v>
      </c>
      <c r="AC16" s="178"/>
      <c r="AD16" s="178" t="str">
        <f>IF(AC16&gt;0,(AVERAGE(AC$9:AC16)),"")</f>
        <v/>
      </c>
      <c r="AE16" s="160">
        <v>153</v>
      </c>
      <c r="AF16" s="198">
        <f>IF(AE16&gt;0,(AVERAGE(AE$9:AE16)),"")</f>
        <v>200.625</v>
      </c>
      <c r="AG16" s="213">
        <f t="shared" si="0"/>
        <v>2537733</v>
      </c>
      <c r="AH16" s="203">
        <f>IF(AG16&gt;0,(AVERAGE(AG$9:AG16)),"")</f>
        <v>2734097</v>
      </c>
      <c r="AI16" s="209"/>
      <c r="AJ16" s="134">
        <v>1538</v>
      </c>
      <c r="AK16" s="198">
        <f>IF(AJ16&gt;0,(AVERAGE(AJ$9:AJ16)),"")</f>
        <v>1525.375</v>
      </c>
      <c r="AL16" s="209"/>
      <c r="AM16" s="155">
        <v>25105</v>
      </c>
      <c r="AN16" s="198">
        <f>IF(AM16&gt;0,(AVERAGE(AM$9:AM16)),"")</f>
        <v>26259.75</v>
      </c>
      <c r="AO16" s="206"/>
      <c r="AP16" s="140">
        <f t="shared" si="1"/>
        <v>2564376</v>
      </c>
      <c r="AQ16" s="198">
        <f>IF(AP16&gt;0,(AVERAGE(AP$9:AP16)),"")</f>
        <v>2761882.125</v>
      </c>
      <c r="AR16" s="206"/>
      <c r="AS16" s="132">
        <v>0</v>
      </c>
      <c r="AT16" s="198" t="str">
        <f>IF(AS16&gt;0,(AVERAGE(AS$9:AS16)),"")</f>
        <v/>
      </c>
      <c r="AU16" s="206"/>
      <c r="AV16" s="208">
        <f t="shared" si="2"/>
        <v>2564376</v>
      </c>
      <c r="AW16" s="207">
        <f>IF(AV16&gt;0,(AVERAGE(AV$9:AV16)),"")</f>
        <v>2761882.125</v>
      </c>
      <c r="AX16" s="209"/>
      <c r="AY16" s="134">
        <v>0</v>
      </c>
      <c r="AZ16" s="198" t="str">
        <f>IF(AY16&gt;0,(AVERAGE(AY$9:AY16)),"")</f>
        <v/>
      </c>
      <c r="BA16" s="209"/>
      <c r="BB16" s="155">
        <v>0</v>
      </c>
      <c r="BC16" s="155" t="str">
        <f>IF(BB16&gt;0,(AVERAGE(BB$9:BB16)),"")</f>
        <v/>
      </c>
      <c r="BD16" s="209"/>
      <c r="BE16" s="155">
        <f t="shared" si="3"/>
        <v>2564376</v>
      </c>
      <c r="BF16" s="155">
        <f>IF(BE16&gt;0,(AVERAGE(BE$9:BE16)),"")</f>
        <v>2761882.125</v>
      </c>
      <c r="BG16" s="209"/>
      <c r="BH16" s="155">
        <v>346407</v>
      </c>
      <c r="BI16" s="155">
        <f>IF(BH16&gt;0,(AVERAGE(BH$9:BH16)),"")</f>
        <v>116680.625</v>
      </c>
      <c r="BJ16" s="209"/>
      <c r="BK16" s="155">
        <f t="shared" si="4"/>
        <v>2910783</v>
      </c>
      <c r="BL16" s="155">
        <f>IF(BK16&gt;0,(AVERAGE(BK$9:BK16)),"")</f>
        <v>2878562.75</v>
      </c>
      <c r="BM16" s="209"/>
    </row>
    <row r="17" spans="1:65" x14ac:dyDescent="0.2">
      <c r="A17" s="116">
        <v>2024</v>
      </c>
      <c r="B17" s="117" t="s">
        <v>54</v>
      </c>
      <c r="C17" s="134">
        <v>158179</v>
      </c>
      <c r="D17" s="198">
        <f>IF(C17&gt;0,(AVERAGE(C$9:C17)),"")</f>
        <v>158486.33333333334</v>
      </c>
      <c r="E17" s="134">
        <v>1406</v>
      </c>
      <c r="F17" s="198">
        <f>IF(E17&gt;0,(AVERAGE(E$9:E17)),"")</f>
        <v>1396.6666666666667</v>
      </c>
      <c r="G17" s="134">
        <v>296398</v>
      </c>
      <c r="H17" s="198">
        <f>IF(G17&gt;0,(AVERAGE(G$9:G17)),"")</f>
        <v>300666.66666666669</v>
      </c>
      <c r="I17" s="134">
        <v>520712</v>
      </c>
      <c r="J17" s="198">
        <f>IF(I17&gt;0,(AVERAGE(I$9:I17)),"")</f>
        <v>513259.66666666669</v>
      </c>
      <c r="K17" s="134">
        <v>371832</v>
      </c>
      <c r="L17" s="198">
        <f>IF(K17&gt;0,(AVERAGE(K$9:K17)),"")</f>
        <v>411728.11111111112</v>
      </c>
      <c r="M17" s="134">
        <v>31923</v>
      </c>
      <c r="N17" s="198">
        <f>IF(M17&gt;0,(AVERAGE(M$9:M17)),"")</f>
        <v>32296.222222222223</v>
      </c>
      <c r="O17" s="134">
        <v>42545</v>
      </c>
      <c r="P17" s="198">
        <f>IF(O17&gt;0,(AVERAGE(O$9:O17)),"")</f>
        <v>41299.111111111109</v>
      </c>
      <c r="Q17" s="134">
        <v>195470</v>
      </c>
      <c r="R17" s="198">
        <f>IF(Q17&gt;0,(AVERAGE(Q$9:Q17)),"")</f>
        <v>336682.88888888888</v>
      </c>
      <c r="S17" s="134">
        <v>519545</v>
      </c>
      <c r="T17" s="198">
        <f>IF(S17&gt;0,(AVERAGE(S$9:S17)),"")</f>
        <v>542542.22222222225</v>
      </c>
      <c r="U17" s="134">
        <v>335391</v>
      </c>
      <c r="V17" s="198">
        <f>IF(U17&gt;0,(AVERAGE(U$9:U17)),"")</f>
        <v>314882</v>
      </c>
      <c r="W17" s="134">
        <v>10128</v>
      </c>
      <c r="X17" s="198">
        <f>IF(W17&gt;0,(AVERAGE(W$9:W17)),"")</f>
        <v>9779.2222222222226</v>
      </c>
      <c r="Y17" s="134">
        <v>47610</v>
      </c>
      <c r="Z17" s="198">
        <f>IF(Y17&gt;0,(AVERAGE(Y$9:Y17)),"")</f>
        <v>47448.111111111109</v>
      </c>
      <c r="AA17" s="134">
        <v>914</v>
      </c>
      <c r="AB17" s="203">
        <f>IF(AA17&gt;0,(AVERAGE(AA$9:AA17)),"")</f>
        <v>1002.1111111111111</v>
      </c>
      <c r="AC17" s="178"/>
      <c r="AD17" s="178" t="str">
        <f>IF(AC17&gt;0,(AVERAGE(AC$9:AC17)),"")</f>
        <v/>
      </c>
      <c r="AE17" s="160">
        <v>161</v>
      </c>
      <c r="AF17" s="198">
        <f>IF(AE17&gt;0,(AVERAGE(AE$9:AE17)),"")</f>
        <v>196.22222222222223</v>
      </c>
      <c r="AG17" s="203">
        <f t="shared" si="0"/>
        <v>2532214</v>
      </c>
      <c r="AH17" s="203">
        <f>IF(AG17&gt;0,(AVERAGE(AG$9:AG17)),"")</f>
        <v>2711665.5555555555</v>
      </c>
      <c r="AI17" s="209"/>
      <c r="AJ17" s="134">
        <v>1490</v>
      </c>
      <c r="AK17" s="198">
        <f>IF(AJ17&gt;0,(AVERAGE(AJ$9:AJ17)),"")</f>
        <v>1521.4444444444443</v>
      </c>
      <c r="AL17" s="209"/>
      <c r="AM17" s="170">
        <v>25327</v>
      </c>
      <c r="AN17" s="198">
        <f>IF(AM17&gt;0,(AVERAGE(AM$9:AM17)),"")</f>
        <v>26156.111111111109</v>
      </c>
      <c r="AO17" s="206"/>
      <c r="AP17" s="140">
        <f t="shared" si="1"/>
        <v>2559031</v>
      </c>
      <c r="AQ17" s="198">
        <f>IF(AP17&gt;0,(AVERAGE(AP$9:AP17)),"")</f>
        <v>2739343.111111111</v>
      </c>
      <c r="AR17" s="206"/>
      <c r="AS17" s="198">
        <v>0</v>
      </c>
      <c r="AT17" s="198" t="str">
        <f>IF(AS17&gt;0,(AVERAGE(AS$9:AS17)),"")</f>
        <v/>
      </c>
      <c r="AU17" s="206"/>
      <c r="AV17" s="216">
        <f t="shared" si="2"/>
        <v>2559031</v>
      </c>
      <c r="AW17" s="217">
        <f>IF(AV17&gt;0,(AVERAGE(AV$9:AV17)),"")</f>
        <v>2739343.111111111</v>
      </c>
      <c r="AX17" s="209"/>
      <c r="AY17" s="134">
        <v>0</v>
      </c>
      <c r="AZ17" s="198" t="str">
        <f>IF(AY17&gt;0,(AVERAGE(AY$9:AY17)),"")</f>
        <v/>
      </c>
      <c r="BA17" s="209"/>
      <c r="BB17" s="155">
        <v>0</v>
      </c>
      <c r="BC17" s="155" t="str">
        <f>IF(BB17&gt;0,(AVERAGE(BB$9:BB17)),"")</f>
        <v/>
      </c>
      <c r="BD17" s="209"/>
      <c r="BE17" s="155">
        <f t="shared" si="3"/>
        <v>2559031</v>
      </c>
      <c r="BF17" s="155">
        <f>IF(BE17&gt;0,(AVERAGE(BE$9:BE17)),"")</f>
        <v>2739343.111111111</v>
      </c>
      <c r="BG17" s="209"/>
      <c r="BH17" s="155">
        <v>385243</v>
      </c>
      <c r="BI17" s="155">
        <f>IF(BH17&gt;0,(AVERAGE(BH$9:BH17)),"")</f>
        <v>146520.88888888888</v>
      </c>
      <c r="BJ17" s="209"/>
      <c r="BK17" s="155">
        <f t="shared" si="4"/>
        <v>2944274</v>
      </c>
      <c r="BL17" s="155">
        <f>IF(BK17&gt;0,(AVERAGE(BK$9:BK17)),"")</f>
        <v>2885864</v>
      </c>
      <c r="BM17" s="209"/>
    </row>
    <row r="18" spans="1:65" x14ac:dyDescent="0.2">
      <c r="A18" s="116">
        <v>2024</v>
      </c>
      <c r="B18" s="117" t="s">
        <v>55</v>
      </c>
      <c r="C18" s="134">
        <v>157776</v>
      </c>
      <c r="D18" s="203">
        <f>IF(C18&gt;0,(AVERAGE(C$9:C18)),"")</f>
        <v>158415.29999999999</v>
      </c>
      <c r="E18" s="155">
        <v>1404</v>
      </c>
      <c r="F18" s="203">
        <f>IF(E18&gt;0,(AVERAGE(E$9:E18)),"")</f>
        <v>1397.4</v>
      </c>
      <c r="G18" s="155">
        <v>294603</v>
      </c>
      <c r="H18" s="203">
        <f>IF(G18&gt;0,(AVERAGE(G$9:G18)),"")</f>
        <v>300060.3</v>
      </c>
      <c r="I18" s="155">
        <v>519978</v>
      </c>
      <c r="J18" s="203">
        <f>IF(I18&gt;0,(AVERAGE(I$9:I18)),"")</f>
        <v>513931.5</v>
      </c>
      <c r="K18" s="155">
        <v>355564</v>
      </c>
      <c r="L18" s="203">
        <f>IF(K18&gt;0,(AVERAGE(K$9:K18)),"")</f>
        <v>406111.7</v>
      </c>
      <c r="M18" s="155">
        <v>31742</v>
      </c>
      <c r="N18" s="198">
        <f>IF(M18&gt;0,(AVERAGE(M$9:M18)),"")</f>
        <v>32240.799999999999</v>
      </c>
      <c r="O18" s="132">
        <v>42560</v>
      </c>
      <c r="P18" s="203">
        <f>IF(O18&gt;0,(AVERAGE(O$9:O18)),"")</f>
        <v>41425.199999999997</v>
      </c>
      <c r="Q18" s="155">
        <v>190589</v>
      </c>
      <c r="R18" s="203">
        <f>IF(Q18&gt;0,(AVERAGE(Q$9:Q18)),"")</f>
        <v>322073.5</v>
      </c>
      <c r="S18" s="155">
        <v>521685</v>
      </c>
      <c r="T18" s="203">
        <f>IF(S18&gt;0,(AVERAGE(S$9:S18)),"")</f>
        <v>540456.5</v>
      </c>
      <c r="U18" s="155">
        <v>335490</v>
      </c>
      <c r="V18" s="203">
        <f>IF(U18&gt;0,(AVERAGE(U$9:U18)),"")</f>
        <v>316942.8</v>
      </c>
      <c r="W18" s="155">
        <v>10327</v>
      </c>
      <c r="X18" s="198">
        <f>IF(W18&gt;0,(AVERAGE(W$9:W18)),"")</f>
        <v>9834</v>
      </c>
      <c r="Y18" s="132">
        <v>47752</v>
      </c>
      <c r="Z18" s="198">
        <f>IF(Y18&gt;0,(AVERAGE(Y$9:Y18)),"")</f>
        <v>47478.5</v>
      </c>
      <c r="AA18" s="132">
        <v>878</v>
      </c>
      <c r="AB18" s="203">
        <f>IF(AA18&gt;0,(AVERAGE(AA$9:AA18)),"")</f>
        <v>989.7</v>
      </c>
      <c r="AC18" s="178"/>
      <c r="AD18" s="178" t="str">
        <f>IF(AC18&gt;0,(AVERAGE(AC$9:AC18)),"")</f>
        <v/>
      </c>
      <c r="AE18" s="176">
        <v>128</v>
      </c>
      <c r="AF18" s="198">
        <f>IF(AE18&gt;0,(AVERAGE(AE$9:AE18)),"")</f>
        <v>189.4</v>
      </c>
      <c r="AG18" s="203">
        <f t="shared" si="0"/>
        <v>2510476</v>
      </c>
      <c r="AH18" s="203">
        <f>IF(AG18&gt;0,(AVERAGE(AG$9:AG18)),"")</f>
        <v>2691546.6</v>
      </c>
      <c r="AI18" s="209"/>
      <c r="AJ18" s="155">
        <v>1440</v>
      </c>
      <c r="AK18" s="198">
        <f>IF(AJ18&gt;0,(AVERAGE(AJ$9:AJ18)),"")</f>
        <v>1513.3</v>
      </c>
      <c r="AL18" s="209"/>
      <c r="AM18" s="155">
        <v>25178</v>
      </c>
      <c r="AN18" s="198">
        <f>IF(AM18&gt;0,(AVERAGE(AM$9:AM18)),"")</f>
        <v>26058.3</v>
      </c>
      <c r="AO18" s="206"/>
      <c r="AP18" s="140">
        <f t="shared" si="1"/>
        <v>2537094</v>
      </c>
      <c r="AQ18" s="212">
        <f>IF(AP18&gt;0,(AVERAGE(AP$9:AP18)),"")</f>
        <v>2719118.2</v>
      </c>
      <c r="AR18" s="206"/>
      <c r="AS18" s="198">
        <v>0</v>
      </c>
      <c r="AT18" s="198" t="str">
        <f>IF(AS18&gt;0,(AVERAGE(AS$9:AS18)),"")</f>
        <v/>
      </c>
      <c r="AU18" s="206"/>
      <c r="AV18" s="216">
        <f t="shared" si="2"/>
        <v>2537094</v>
      </c>
      <c r="AW18" s="217">
        <f>IF(AV18&gt;0,(AVERAGE(AV$9:AV18)),"")</f>
        <v>2719118.2</v>
      </c>
      <c r="AX18" s="209"/>
      <c r="AY18" s="134">
        <v>0</v>
      </c>
      <c r="AZ18" s="198" t="str">
        <f>IF(AY18&gt;0,(AVERAGE(AY$9:AY18)),"")</f>
        <v/>
      </c>
      <c r="BA18" s="209"/>
      <c r="BB18" s="155">
        <v>0</v>
      </c>
      <c r="BC18" s="155" t="str">
        <f>IF(BB18&gt;0,(AVERAGE(BB$9:BB18)),"")</f>
        <v/>
      </c>
      <c r="BD18" s="209"/>
      <c r="BE18" s="155">
        <f t="shared" si="3"/>
        <v>2537094</v>
      </c>
      <c r="BF18" s="155">
        <f>IF(BE18&gt;0,(AVERAGE(BE$9:BE18)),"")</f>
        <v>2719118.2</v>
      </c>
      <c r="BG18" s="209"/>
      <c r="BH18" s="171">
        <v>416594</v>
      </c>
      <c r="BI18" s="155">
        <f>IF(BH18&gt;0,(AVERAGE(BH$9:BH18)),"")</f>
        <v>173528.2</v>
      </c>
      <c r="BJ18" s="209"/>
      <c r="BK18" s="155">
        <f t="shared" si="4"/>
        <v>2953688</v>
      </c>
      <c r="BL18" s="155">
        <f>IF(BK18&gt;0,(AVERAGE(BK$9:BK18)),"")</f>
        <v>2892646.3999999999</v>
      </c>
      <c r="BM18" s="209"/>
    </row>
    <row r="19" spans="1:65" x14ac:dyDescent="0.2">
      <c r="A19" s="116">
        <v>2024</v>
      </c>
      <c r="B19" s="117" t="s">
        <v>56</v>
      </c>
      <c r="C19" s="132">
        <v>157552</v>
      </c>
      <c r="D19" s="198">
        <f>IF(C19&gt;0,(AVERAGE(C$9:C19)),"")</f>
        <v>158336.81818181818</v>
      </c>
      <c r="E19" s="161">
        <v>1401</v>
      </c>
      <c r="F19" s="198">
        <f>IF(E19&gt;0,(AVERAGE(E$9:E19)),"")</f>
        <v>1397.7272727272727</v>
      </c>
      <c r="G19" s="132">
        <v>293213</v>
      </c>
      <c r="H19" s="198">
        <f>IF(G19&gt;0,(AVERAGE(G$9:G19)),"")</f>
        <v>299437.81818181818</v>
      </c>
      <c r="I19" s="132">
        <v>518993</v>
      </c>
      <c r="J19" s="198">
        <f>IF(I19&gt;0,(AVERAGE(I$9:I19)),"")</f>
        <v>514391.63636363635</v>
      </c>
      <c r="K19" s="132">
        <v>339326</v>
      </c>
      <c r="L19" s="198">
        <f>IF(K19&gt;0,(AVERAGE(K$9:K19)),"")</f>
        <v>400040.27272727271</v>
      </c>
      <c r="M19" s="132">
        <v>31482</v>
      </c>
      <c r="N19" s="198">
        <f>IF(M19&gt;0,(AVERAGE(M$9:M19)),"")</f>
        <v>32171.81818181818</v>
      </c>
      <c r="O19" s="134">
        <v>43101</v>
      </c>
      <c r="P19" s="198">
        <f>IF(O19&gt;0,(AVERAGE(O$9:O19)),"")</f>
        <v>41577.545454545456</v>
      </c>
      <c r="Q19" s="132">
        <v>185486</v>
      </c>
      <c r="R19" s="198">
        <f>IF(Q19&gt;0,(AVERAGE(Q$9:Q19)),"")</f>
        <v>309656.45454545453</v>
      </c>
      <c r="S19" s="132">
        <v>524719</v>
      </c>
      <c r="T19" s="198">
        <f>IF(S19&gt;0,(AVERAGE(S$9:S19)),"")</f>
        <v>539025.81818181823</v>
      </c>
      <c r="U19" s="132">
        <v>335165</v>
      </c>
      <c r="V19" s="198">
        <f>IF(U19&gt;0,(AVERAGE(U$9:U19)),"")</f>
        <v>318599.36363636365</v>
      </c>
      <c r="W19" s="132">
        <v>10569</v>
      </c>
      <c r="X19" s="198">
        <f>IF(W19&gt;0,(AVERAGE(W$9:W19)),"")</f>
        <v>9900.818181818182</v>
      </c>
      <c r="Y19" s="134">
        <v>47992</v>
      </c>
      <c r="Z19" s="198">
        <f>IF(Y19&gt;0,(AVERAGE(Y$9:Y19)),"")</f>
        <v>47525.181818181816</v>
      </c>
      <c r="AA19" s="134">
        <v>865</v>
      </c>
      <c r="AB19" s="203">
        <f>IF(AA19&gt;0,(AVERAGE(AA$9:AA19)),"")</f>
        <v>978.36363636363637</v>
      </c>
      <c r="AC19" s="178"/>
      <c r="AD19" s="178" t="str">
        <f>IF(AC19&gt;0,(AVERAGE(AC$9:AC19)),"")</f>
        <v/>
      </c>
      <c r="AE19" s="132">
        <v>115</v>
      </c>
      <c r="AF19" s="198">
        <f>IF(AE19&gt;0,(AVERAGE(AE$9:AE19)),"")</f>
        <v>182.63636363636363</v>
      </c>
      <c r="AG19" s="213">
        <f>C19+E19+G19+I19+K19+M19+O19+Q19+S19+U19+W19+Y19+AA19+AC19+AE19</f>
        <v>2489979</v>
      </c>
      <c r="AH19" s="203">
        <f>IF(AG19&gt;0,(AVERAGE(AG$9:AG19)),"")</f>
        <v>2673222.2727272729</v>
      </c>
      <c r="AI19" s="206"/>
      <c r="AJ19" s="134">
        <v>1341</v>
      </c>
      <c r="AK19" s="198">
        <f>IF(AJ19&gt;0,(AVERAGE(AJ$9:AJ19)),"")</f>
        <v>1497.6363636363637</v>
      </c>
      <c r="AL19" s="206"/>
      <c r="AM19" s="132">
        <v>25420</v>
      </c>
      <c r="AN19" s="198">
        <f>IF(AM19&gt;0,(AVERAGE(AM$9:AM19)),"")</f>
        <v>26000.272727272728</v>
      </c>
      <c r="AO19" s="206"/>
      <c r="AP19" s="140">
        <f>AG19+AJ19+AM19</f>
        <v>2516740</v>
      </c>
      <c r="AQ19" s="198">
        <f>IF(AP19&gt;0,(AVERAGE(AP$9:AP19)),"")</f>
        <v>2700720.1818181816</v>
      </c>
      <c r="AR19" s="206"/>
      <c r="AS19" s="140">
        <v>0</v>
      </c>
      <c r="AT19" s="198" t="str">
        <f>IF(AS19&gt;0,(AVERAGE(AS$9:AS19)),"")</f>
        <v/>
      </c>
      <c r="AU19" s="206"/>
      <c r="AV19" s="208">
        <f>AP19+AS19</f>
        <v>2516740</v>
      </c>
      <c r="AW19" s="207">
        <f>IF(AV19&gt;0,(AVERAGE(AV$9:AV19)),"")</f>
        <v>2700720.1818181816</v>
      </c>
      <c r="AX19" s="206"/>
      <c r="AY19" s="132">
        <v>0</v>
      </c>
      <c r="AZ19" s="198" t="str">
        <f>IF(AY19&gt;0,(AVERAGE(AY$9:AY19)),"")</f>
        <v/>
      </c>
      <c r="BA19" s="206"/>
      <c r="BB19" s="155">
        <v>0</v>
      </c>
      <c r="BC19" s="155" t="str">
        <f>IF(BB19&gt;0,(AVERAGE(BB$9:BB19)),"")</f>
        <v/>
      </c>
      <c r="BD19" s="206"/>
      <c r="BE19" s="155">
        <f t="shared" si="3"/>
        <v>2516740</v>
      </c>
      <c r="BF19" s="155">
        <f>IF(BE19&gt;0,(AVERAGE(BE$9:BE19)),"")</f>
        <v>2700720.1818181816</v>
      </c>
      <c r="BG19" s="209"/>
      <c r="BH19" s="155">
        <v>447497</v>
      </c>
      <c r="BI19" s="155">
        <f>IF(BH19&gt;0,(AVERAGE(BH$9:BH19)),"")</f>
        <v>198434.45454545456</v>
      </c>
      <c r="BJ19" s="209"/>
      <c r="BK19" s="155">
        <f t="shared" si="4"/>
        <v>2964237</v>
      </c>
      <c r="BL19" s="155">
        <f>IF(BK19&gt;0,(AVERAGE(BK$9:BK19)),"")</f>
        <v>2899154.6363636362</v>
      </c>
      <c r="BM19" s="209"/>
    </row>
    <row r="20" spans="1:65" ht="13.5" thickBot="1" x14ac:dyDescent="0.25">
      <c r="A20" s="116">
        <v>2024</v>
      </c>
      <c r="B20" s="124" t="s">
        <v>57</v>
      </c>
      <c r="C20" s="157">
        <v>0</v>
      </c>
      <c r="D20" s="218" t="str">
        <f>IF(C20&gt;0,(AVERAGE(C$9:C20)),"")</f>
        <v/>
      </c>
      <c r="E20" s="158">
        <v>0</v>
      </c>
      <c r="F20" s="218" t="str">
        <f>IF(E20&gt;0,(AVERAGE(E$9:E20)),"")</f>
        <v/>
      </c>
      <c r="G20" s="158">
        <v>0</v>
      </c>
      <c r="H20" s="218" t="str">
        <f>IF(G20&gt;0,(AVERAGE(G$9:G20)),"")</f>
        <v/>
      </c>
      <c r="I20" s="158">
        <v>0</v>
      </c>
      <c r="J20" s="218" t="str">
        <f>IF(I20&gt;0,(AVERAGE(I$9:I20)),"")</f>
        <v/>
      </c>
      <c r="K20" s="158">
        <v>0</v>
      </c>
      <c r="L20" s="218" t="str">
        <f>IF(K20&gt;0,(AVERAGE(K$9:K20)),"")</f>
        <v/>
      </c>
      <c r="M20" s="158">
        <v>0</v>
      </c>
      <c r="N20" s="218" t="str">
        <f>IF(M20&gt;0,(AVERAGE(M$9:M20)),"")</f>
        <v/>
      </c>
      <c r="O20" s="157">
        <v>0</v>
      </c>
      <c r="P20" s="218" t="str">
        <f>IF(O20&gt;0,(AVERAGE(O$9:O20)),"")</f>
        <v/>
      </c>
      <c r="Q20" s="158">
        <v>0</v>
      </c>
      <c r="R20" s="218" t="str">
        <f>IF(Q20&gt;0,(AVERAGE(Q$9:Q20)),"")</f>
        <v/>
      </c>
      <c r="S20" s="158">
        <v>0</v>
      </c>
      <c r="T20" s="218" t="str">
        <f>IF(S20&gt;0,(AVERAGE(S$9:S20)),"")</f>
        <v/>
      </c>
      <c r="U20" s="158">
        <v>0</v>
      </c>
      <c r="V20" s="218" t="str">
        <f>IF(U20&gt;0,(AVERAGE(U$9:U20)),"")</f>
        <v/>
      </c>
      <c r="W20" s="158">
        <v>0</v>
      </c>
      <c r="X20" s="218" t="str">
        <f>IF(W20&gt;0,(AVERAGE(W$9:W20)),"")</f>
        <v/>
      </c>
      <c r="Y20" s="158">
        <v>0</v>
      </c>
      <c r="Z20" s="218" t="str">
        <f>IF(Y20&gt;0,(AVERAGE(Y$9:Y20)),"")</f>
        <v/>
      </c>
      <c r="AA20" s="158">
        <v>0</v>
      </c>
      <c r="AB20" s="219" t="str">
        <f>IF(AA20&gt;0,(AVERAGE(AA$9:AA20)),"")</f>
        <v/>
      </c>
      <c r="AC20" s="178"/>
      <c r="AD20" s="178" t="str">
        <f>IF(AC20&gt;0,(AVERAGE(AC$9:AC20)),"")</f>
        <v/>
      </c>
      <c r="AE20" s="177">
        <v>0</v>
      </c>
      <c r="AF20" s="218" t="str">
        <f>IF(AE20&gt;0,(AVERAGE(AE$9:AE20)),"")</f>
        <v/>
      </c>
      <c r="AG20" s="220">
        <f>C20+E20+G20+I20+K20+M20+O20+Q20+S20+U20+W20+Y20+AA20+AC20+AE20</f>
        <v>0</v>
      </c>
      <c r="AH20" s="219" t="str">
        <f>IF(AG20&gt;0,(AVERAGE(AG$9:AG20)),"")</f>
        <v/>
      </c>
      <c r="AI20" s="221"/>
      <c r="AJ20" s="158">
        <v>0</v>
      </c>
      <c r="AK20" s="218" t="str">
        <f>IF(AJ20&gt;0,(AVERAGE(AJ$9:AJ20)),"")</f>
        <v/>
      </c>
      <c r="AL20" s="221"/>
      <c r="AM20" s="158">
        <v>0</v>
      </c>
      <c r="AN20" s="218" t="str">
        <f>IF(AM20&gt;0,(AVERAGE(AM$9:AM20)),"")</f>
        <v/>
      </c>
      <c r="AO20" s="221"/>
      <c r="AP20" s="220">
        <f>AG20+AJ20+AM20</f>
        <v>0</v>
      </c>
      <c r="AQ20" s="218" t="str">
        <f>IF(AP20&gt;0,(AVERAGE(AP$9:AP20)),"")</f>
        <v/>
      </c>
      <c r="AR20" s="221"/>
      <c r="AS20" s="220">
        <v>0</v>
      </c>
      <c r="AT20" s="218" t="str">
        <f>IF(AS20&gt;0,(AVERAGE(AS$9:AS20)),"")</f>
        <v/>
      </c>
      <c r="AU20" s="221"/>
      <c r="AV20" s="222">
        <f>AP20+AS20</f>
        <v>0</v>
      </c>
      <c r="AW20" s="223" t="str">
        <f>IF(AV20&gt;0,(AVERAGE(AV$9:AV20)),"")</f>
        <v/>
      </c>
      <c r="AX20" s="221"/>
      <c r="AY20" s="158">
        <v>0</v>
      </c>
      <c r="AZ20" s="224" t="str">
        <f>IF(AY20&gt;0,(AVERAGE(AY$9:AY20)),"")</f>
        <v/>
      </c>
      <c r="BA20" s="221"/>
      <c r="BB20" s="155">
        <v>0</v>
      </c>
      <c r="BC20" s="155" t="str">
        <f>IF(BB20&gt;0,(AVERAGE(BB$9:BB20)),"")</f>
        <v/>
      </c>
      <c r="BD20" s="221"/>
      <c r="BE20" s="155">
        <f t="shared" si="3"/>
        <v>0</v>
      </c>
      <c r="BF20" s="155" t="str">
        <f>IF(BE20&gt;0,(AVERAGE(BE$9:BE20)),"")</f>
        <v/>
      </c>
      <c r="BG20" s="225"/>
      <c r="BH20" s="169">
        <v>0</v>
      </c>
      <c r="BI20" s="155" t="str">
        <f>IF(BH20&gt;0,(AVERAGE(BH$9:BH20)),"")</f>
        <v/>
      </c>
      <c r="BJ20" s="225"/>
      <c r="BK20" s="155">
        <f t="shared" si="4"/>
        <v>0</v>
      </c>
      <c r="BL20" s="155" t="str">
        <f>IF(BK20&gt;0,(AVERAGE(BK$9:BK20)),"")</f>
        <v/>
      </c>
      <c r="BM20" s="225"/>
    </row>
    <row r="21" spans="1:65" x14ac:dyDescent="0.2">
      <c r="AY21" s="132"/>
    </row>
    <row r="22" spans="1:65" x14ac:dyDescent="0.2">
      <c r="A22" s="272" t="s">
        <v>58</v>
      </c>
      <c r="B22" s="273"/>
      <c r="C22" s="273"/>
      <c r="D22" s="273"/>
      <c r="E22" s="273"/>
      <c r="F22" s="273"/>
      <c r="G22" s="273"/>
      <c r="H22" s="273"/>
      <c r="I22" s="273"/>
      <c r="J22" s="273"/>
      <c r="K22" s="273"/>
      <c r="L22" s="273"/>
      <c r="M22" s="273"/>
      <c r="N22" s="132"/>
      <c r="O22" s="132" t="s">
        <v>1</v>
      </c>
      <c r="P22" s="132"/>
      <c r="Q22" s="132" t="s">
        <v>1</v>
      </c>
      <c r="R22" s="132"/>
      <c r="S22" s="132" t="s">
        <v>1</v>
      </c>
      <c r="T22" s="132"/>
      <c r="U22" s="132" t="s">
        <v>1</v>
      </c>
      <c r="V22" s="132"/>
      <c r="W22" s="132" t="s">
        <v>1</v>
      </c>
      <c r="X22" s="132"/>
      <c r="Y22" s="132" t="s">
        <v>1</v>
      </c>
      <c r="Z22" s="132"/>
      <c r="AA22" s="132" t="s">
        <v>1</v>
      </c>
      <c r="AB22" s="132"/>
      <c r="AC22" s="132" t="s">
        <v>1</v>
      </c>
      <c r="AD22" s="132"/>
      <c r="AE22" s="132" t="s">
        <v>1</v>
      </c>
      <c r="AJ22" t="s">
        <v>1</v>
      </c>
      <c r="AM22" s="132" t="s">
        <v>1</v>
      </c>
      <c r="AV22" s="132"/>
      <c r="AY22" s="132"/>
    </row>
    <row r="23" spans="1:65" x14ac:dyDescent="0.2">
      <c r="A23" t="s">
        <v>59</v>
      </c>
    </row>
    <row r="24" spans="1:65" x14ac:dyDescent="0.2">
      <c r="A24" s="272" t="s">
        <v>60</v>
      </c>
      <c r="B24" s="273"/>
      <c r="C24" s="273"/>
      <c r="D24" s="273"/>
      <c r="E24" s="273"/>
      <c r="F24" s="273"/>
      <c r="G24" s="273"/>
      <c r="H24" s="273"/>
      <c r="I24" s="273"/>
      <c r="J24" s="273"/>
      <c r="K24" s="273"/>
      <c r="L24" s="273"/>
      <c r="O24" t="s">
        <v>1</v>
      </c>
      <c r="Q24" t="s">
        <v>1</v>
      </c>
      <c r="S24" t="s">
        <v>1</v>
      </c>
      <c r="U24" t="s">
        <v>1</v>
      </c>
      <c r="W24" t="s">
        <v>1</v>
      </c>
      <c r="Y24" t="s">
        <v>1</v>
      </c>
      <c r="AA24" t="s">
        <v>1</v>
      </c>
      <c r="AM24" t="s">
        <v>1</v>
      </c>
      <c r="AY24" t="s">
        <v>1</v>
      </c>
    </row>
    <row r="25" spans="1:65" x14ac:dyDescent="0.2">
      <c r="A25" s="179"/>
    </row>
    <row r="26" spans="1:65" x14ac:dyDescent="0.2">
      <c r="A26" s="179" t="s">
        <v>61</v>
      </c>
    </row>
    <row r="27" spans="1:65" x14ac:dyDescent="0.2">
      <c r="A27" s="179" t="s">
        <v>62</v>
      </c>
    </row>
    <row r="30" spans="1:65" x14ac:dyDescent="0.2">
      <c r="I30" t="s">
        <v>1</v>
      </c>
      <c r="K30" t="s">
        <v>1</v>
      </c>
    </row>
    <row r="32" spans="1:65" x14ac:dyDescent="0.2">
      <c r="AV32" t="s">
        <v>1</v>
      </c>
    </row>
  </sheetData>
  <mergeCells count="46">
    <mergeCell ref="BH4:BI4"/>
    <mergeCell ref="BK4:BL4"/>
    <mergeCell ref="K4:L4"/>
    <mergeCell ref="A4:B4"/>
    <mergeCell ref="C4:D4"/>
    <mergeCell ref="E4:F4"/>
    <mergeCell ref="G4:H4"/>
    <mergeCell ref="I4:J4"/>
    <mergeCell ref="AJ4:AK4"/>
    <mergeCell ref="M4:N4"/>
    <mergeCell ref="O4:P4"/>
    <mergeCell ref="Q4:R4"/>
    <mergeCell ref="S4:T4"/>
    <mergeCell ref="U4:V4"/>
    <mergeCell ref="W4:X4"/>
    <mergeCell ref="Y4:Z4"/>
    <mergeCell ref="AA4:AB4"/>
    <mergeCell ref="AE4:AF4"/>
    <mergeCell ref="AG4:AH4"/>
    <mergeCell ref="BE4:BF4"/>
    <mergeCell ref="AM4:AN4"/>
    <mergeCell ref="AP4:AQ4"/>
    <mergeCell ref="AS4:AT4"/>
    <mergeCell ref="AV4:AW4"/>
    <mergeCell ref="AY4:AZ4"/>
    <mergeCell ref="BB4:BC4"/>
    <mergeCell ref="AJ5:AJ6"/>
    <mergeCell ref="AK5:AK6"/>
    <mergeCell ref="C7:D7"/>
    <mergeCell ref="E7:F7"/>
    <mergeCell ref="G7:H7"/>
    <mergeCell ref="I7:J7"/>
    <mergeCell ref="K7:L7"/>
    <mergeCell ref="M7:N7"/>
    <mergeCell ref="O7:P7"/>
    <mergeCell ref="AE7:AF7"/>
    <mergeCell ref="AJ7:AK7"/>
    <mergeCell ref="AM7:AN7"/>
    <mergeCell ref="A22:M22"/>
    <mergeCell ref="Y7:Z7"/>
    <mergeCell ref="AA7:AB7"/>
    <mergeCell ref="A24:L24"/>
    <mergeCell ref="Q7:R7"/>
    <mergeCell ref="S7:T7"/>
    <mergeCell ref="U7:V7"/>
    <mergeCell ref="W7:X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41"/>
  <sheetViews>
    <sheetView workbookViewId="0">
      <pane xSplit="2" ySplit="7" topLeftCell="C11" activePane="bottomRight" state="frozen"/>
      <selection pane="topRight" activeCell="C1" sqref="C1"/>
      <selection pane="bottomLeft" activeCell="A8" sqref="A8"/>
      <selection pane="bottomRight"/>
    </sheetView>
  </sheetViews>
  <sheetFormatPr defaultRowHeight="12.75" x14ac:dyDescent="0.2"/>
  <cols>
    <col min="9" max="9" width="13.28515625" customWidth="1"/>
    <col min="10" max="12" width="11.28515625" customWidth="1"/>
    <col min="48" max="48" width="12.7109375" customWidth="1"/>
    <col min="49" max="49" width="13.42578125" customWidth="1"/>
  </cols>
  <sheetData>
    <row r="1" spans="1:52" ht="15.75" x14ac:dyDescent="0.25">
      <c r="A1" s="179"/>
      <c r="B1" s="83"/>
      <c r="C1" s="125" t="s">
        <v>88</v>
      </c>
      <c r="D1" s="83"/>
      <c r="E1" s="144"/>
      <c r="F1" s="143"/>
      <c r="G1" s="144"/>
      <c r="H1" s="144"/>
      <c r="I1" s="84"/>
      <c r="J1" s="179"/>
      <c r="K1" s="180"/>
      <c r="L1" s="179"/>
      <c r="M1" s="180"/>
      <c r="N1" s="179"/>
      <c r="O1" s="144"/>
      <c r="P1" s="179"/>
      <c r="Q1" s="180"/>
      <c r="R1" s="179"/>
      <c r="S1" s="180"/>
      <c r="T1" s="179"/>
      <c r="U1" s="180"/>
      <c r="V1" s="179"/>
      <c r="W1" s="180"/>
      <c r="X1" s="179"/>
      <c r="Y1" s="181"/>
      <c r="Z1" s="182"/>
      <c r="AA1" s="180"/>
      <c r="AB1" s="179"/>
      <c r="AC1" s="181"/>
      <c r="AD1" s="179"/>
      <c r="AE1" s="180"/>
      <c r="AF1" s="179"/>
      <c r="AG1" s="179"/>
      <c r="AH1" s="179"/>
      <c r="AI1" s="179"/>
      <c r="AJ1" s="180"/>
      <c r="AK1" s="179"/>
      <c r="AL1" s="179"/>
      <c r="AM1" s="180"/>
      <c r="AN1" s="179"/>
      <c r="AO1" s="179"/>
      <c r="AP1" s="179"/>
      <c r="AQ1" s="179"/>
      <c r="AR1" s="179"/>
      <c r="AS1" s="183"/>
      <c r="AT1" s="183"/>
      <c r="AU1" s="183"/>
      <c r="AV1" s="179"/>
      <c r="AW1" s="179"/>
      <c r="AX1" s="179"/>
      <c r="AY1" s="184"/>
      <c r="AZ1" s="179"/>
    </row>
    <row r="2" spans="1:52" x14ac:dyDescent="0.2">
      <c r="A2" s="185"/>
      <c r="B2" s="143" t="s">
        <v>1</v>
      </c>
      <c r="C2" s="144"/>
      <c r="D2" s="143"/>
      <c r="E2" s="144"/>
      <c r="F2" s="143"/>
      <c r="G2" s="144"/>
      <c r="H2" s="144"/>
      <c r="I2" s="143"/>
      <c r="J2" s="179"/>
      <c r="K2" s="180"/>
      <c r="L2" s="179"/>
      <c r="M2" s="180"/>
      <c r="N2" s="179"/>
      <c r="O2" s="144"/>
      <c r="P2" s="179"/>
      <c r="Q2" s="180"/>
      <c r="R2" s="179"/>
      <c r="S2" s="180"/>
      <c r="T2" s="179"/>
      <c r="U2" s="126"/>
      <c r="V2" s="179"/>
      <c r="W2" s="126"/>
      <c r="X2" s="179"/>
      <c r="Y2" s="181"/>
      <c r="Z2" s="186"/>
      <c r="AA2" s="180"/>
      <c r="AB2" s="179"/>
      <c r="AC2" s="181"/>
      <c r="AD2" s="179"/>
      <c r="AE2" s="180"/>
      <c r="AF2" s="179"/>
      <c r="AG2" s="179"/>
      <c r="AH2" s="179"/>
      <c r="AI2" s="179"/>
      <c r="AJ2" s="180"/>
      <c r="AK2" s="179"/>
      <c r="AL2" s="179"/>
      <c r="AM2" s="180"/>
      <c r="AN2" s="179"/>
      <c r="AO2" s="179"/>
      <c r="AP2" s="87" t="s">
        <v>2</v>
      </c>
      <c r="AQ2" s="179"/>
      <c r="AR2" s="179"/>
      <c r="AS2" s="183"/>
      <c r="AT2" s="183"/>
      <c r="AU2" s="183"/>
      <c r="AV2" s="179"/>
      <c r="AW2" s="179"/>
      <c r="AX2" s="179"/>
      <c r="AY2" s="184"/>
      <c r="AZ2" s="179"/>
    </row>
    <row r="3" spans="1:52" ht="13.5" thickBot="1" x14ac:dyDescent="0.25">
      <c r="A3" s="187"/>
      <c r="B3" s="143"/>
      <c r="C3" s="144" t="s">
        <v>1</v>
      </c>
      <c r="D3" s="143"/>
      <c r="E3" s="144"/>
      <c r="F3" s="143"/>
      <c r="G3" s="144"/>
      <c r="H3" s="144"/>
      <c r="I3" s="143"/>
      <c r="J3" s="179"/>
      <c r="K3" s="180"/>
      <c r="L3" s="179"/>
      <c r="M3" s="180"/>
      <c r="N3" s="179"/>
      <c r="O3" s="144"/>
      <c r="P3" s="179"/>
      <c r="Q3" s="180"/>
      <c r="R3" s="179"/>
      <c r="S3" s="180"/>
      <c r="T3" s="179"/>
      <c r="U3" s="126"/>
      <c r="V3" s="179"/>
      <c r="W3" s="188"/>
      <c r="X3" s="189"/>
      <c r="Y3" s="181"/>
      <c r="Z3" s="187"/>
      <c r="AA3" s="180"/>
      <c r="AB3" s="179"/>
      <c r="AC3" s="180"/>
      <c r="AD3" s="186"/>
      <c r="AE3" s="181"/>
      <c r="AF3" s="186"/>
      <c r="AG3" s="186"/>
      <c r="AH3" s="186"/>
      <c r="AI3" s="179"/>
      <c r="AJ3" s="180"/>
      <c r="AK3" s="179"/>
      <c r="AL3" s="179"/>
      <c r="AM3" s="180"/>
      <c r="AN3" s="179"/>
      <c r="AO3" s="179"/>
      <c r="AP3" s="87"/>
      <c r="AQ3" s="179"/>
      <c r="AR3" s="179"/>
      <c r="AS3" s="183"/>
      <c r="AT3" s="183"/>
      <c r="AU3" s="183"/>
      <c r="AV3" s="186"/>
      <c r="AW3" s="186"/>
      <c r="AX3" s="179"/>
      <c r="AY3" s="184"/>
      <c r="AZ3" s="179"/>
    </row>
    <row r="4" spans="1:52" ht="25.5" customHeight="1" x14ac:dyDescent="0.2">
      <c r="A4" s="295" t="s">
        <v>89</v>
      </c>
      <c r="B4" s="284"/>
      <c r="C4" s="296" t="s">
        <v>4</v>
      </c>
      <c r="D4" s="297"/>
      <c r="E4" s="296" t="s">
        <v>5</v>
      </c>
      <c r="F4" s="297"/>
      <c r="G4" s="298" t="s">
        <v>6</v>
      </c>
      <c r="H4" s="299"/>
      <c r="I4" s="283" t="s">
        <v>7</v>
      </c>
      <c r="J4" s="293"/>
      <c r="K4" s="283" t="s">
        <v>8</v>
      </c>
      <c r="L4" s="293"/>
      <c r="M4" s="301" t="s">
        <v>9</v>
      </c>
      <c r="N4" s="302"/>
      <c r="O4" s="296" t="s">
        <v>10</v>
      </c>
      <c r="P4" s="297"/>
      <c r="Q4" s="296" t="s">
        <v>11</v>
      </c>
      <c r="R4" s="297"/>
      <c r="S4" s="283" t="s">
        <v>12</v>
      </c>
      <c r="T4" s="293"/>
      <c r="U4" s="283" t="s">
        <v>13</v>
      </c>
      <c r="V4" s="293"/>
      <c r="W4" s="283" t="s">
        <v>14</v>
      </c>
      <c r="X4" s="293"/>
      <c r="Y4" s="286" t="s">
        <v>15</v>
      </c>
      <c r="Z4" s="303"/>
      <c r="AA4" s="279" t="s">
        <v>16</v>
      </c>
      <c r="AB4" s="282"/>
      <c r="AC4" s="291" t="s">
        <v>65</v>
      </c>
      <c r="AD4" s="304"/>
      <c r="AE4" s="291" t="s">
        <v>17</v>
      </c>
      <c r="AF4" s="282"/>
      <c r="AG4" s="283" t="s">
        <v>18</v>
      </c>
      <c r="AH4" s="284"/>
      <c r="AI4" s="89"/>
      <c r="AJ4" s="300" t="s">
        <v>19</v>
      </c>
      <c r="AK4" s="284"/>
      <c r="AL4" s="89"/>
      <c r="AM4" s="286" t="s">
        <v>20</v>
      </c>
      <c r="AN4" s="284"/>
      <c r="AO4" s="89"/>
      <c r="AP4" s="287" t="s">
        <v>21</v>
      </c>
      <c r="AQ4" s="288"/>
      <c r="AR4" s="89"/>
      <c r="AS4" s="289" t="s">
        <v>22</v>
      </c>
      <c r="AT4" s="290"/>
      <c r="AU4" s="90"/>
      <c r="AV4" s="291" t="s">
        <v>23</v>
      </c>
      <c r="AW4" s="292"/>
      <c r="AX4" s="89"/>
      <c r="AY4" s="283" t="s">
        <v>24</v>
      </c>
      <c r="AZ4" s="293"/>
    </row>
    <row r="5" spans="1:52" x14ac:dyDescent="0.2">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75" t="s">
        <v>29</v>
      </c>
      <c r="AK5" s="277" t="s">
        <v>30</v>
      </c>
      <c r="AL5" s="95"/>
      <c r="AM5" s="127" t="s">
        <v>1</v>
      </c>
      <c r="AN5" s="94" t="s">
        <v>29</v>
      </c>
      <c r="AO5" s="95"/>
      <c r="AP5" s="93" t="s">
        <v>1</v>
      </c>
      <c r="AQ5" s="94" t="s">
        <v>29</v>
      </c>
      <c r="AR5" s="95"/>
      <c r="AS5" s="96" t="s">
        <v>1</v>
      </c>
      <c r="AT5" s="97" t="s">
        <v>29</v>
      </c>
      <c r="AU5" s="98"/>
      <c r="AV5" s="93" t="s">
        <v>1</v>
      </c>
      <c r="AW5" s="94" t="s">
        <v>29</v>
      </c>
      <c r="AX5" s="95"/>
      <c r="AY5" s="128" t="s">
        <v>1</v>
      </c>
      <c r="AZ5" s="94" t="s">
        <v>29</v>
      </c>
    </row>
    <row r="6" spans="1:52" x14ac:dyDescent="0.2">
      <c r="A6" s="100" t="s">
        <v>31</v>
      </c>
      <c r="B6" s="101" t="s">
        <v>32</v>
      </c>
      <c r="C6" s="129" t="s">
        <v>29</v>
      </c>
      <c r="D6" s="103" t="s">
        <v>33</v>
      </c>
      <c r="E6" s="129" t="s">
        <v>29</v>
      </c>
      <c r="F6" s="103" t="s">
        <v>33</v>
      </c>
      <c r="G6" s="129" t="s">
        <v>29</v>
      </c>
      <c r="H6" s="103" t="s">
        <v>33</v>
      </c>
      <c r="I6" s="102" t="s">
        <v>29</v>
      </c>
      <c r="J6" s="103" t="s">
        <v>33</v>
      </c>
      <c r="K6" s="129" t="s">
        <v>29</v>
      </c>
      <c r="L6" s="103" t="s">
        <v>33</v>
      </c>
      <c r="M6" s="129" t="s">
        <v>29</v>
      </c>
      <c r="N6" s="103" t="s">
        <v>33</v>
      </c>
      <c r="O6" s="129" t="s">
        <v>29</v>
      </c>
      <c r="P6" s="103" t="s">
        <v>33</v>
      </c>
      <c r="Q6" s="129" t="s">
        <v>29</v>
      </c>
      <c r="R6" s="103" t="s">
        <v>33</v>
      </c>
      <c r="S6" s="129" t="s">
        <v>29</v>
      </c>
      <c r="T6" s="103" t="s">
        <v>33</v>
      </c>
      <c r="U6" s="129" t="s">
        <v>29</v>
      </c>
      <c r="V6" s="103" t="s">
        <v>33</v>
      </c>
      <c r="W6" s="129" t="s">
        <v>29</v>
      </c>
      <c r="X6" s="103" t="s">
        <v>33</v>
      </c>
      <c r="Y6" s="129" t="s">
        <v>29</v>
      </c>
      <c r="Z6" s="103" t="s">
        <v>33</v>
      </c>
      <c r="AA6" s="129" t="s">
        <v>29</v>
      </c>
      <c r="AB6" s="103" t="s">
        <v>33</v>
      </c>
      <c r="AC6" s="129" t="s">
        <v>29</v>
      </c>
      <c r="AD6" s="103" t="s">
        <v>33</v>
      </c>
      <c r="AE6" s="129" t="s">
        <v>29</v>
      </c>
      <c r="AF6" s="103" t="s">
        <v>33</v>
      </c>
      <c r="AG6" s="102" t="s">
        <v>29</v>
      </c>
      <c r="AH6" s="103" t="s">
        <v>33</v>
      </c>
      <c r="AI6" s="104"/>
      <c r="AJ6" s="276"/>
      <c r="AK6" s="278"/>
      <c r="AL6" s="104"/>
      <c r="AM6" s="129" t="s">
        <v>29</v>
      </c>
      <c r="AN6" s="103" t="s">
        <v>33</v>
      </c>
      <c r="AO6" s="104"/>
      <c r="AP6" s="102" t="s">
        <v>29</v>
      </c>
      <c r="AQ6" s="103" t="s">
        <v>33</v>
      </c>
      <c r="AR6" s="104"/>
      <c r="AS6" s="105" t="s">
        <v>29</v>
      </c>
      <c r="AT6" s="106" t="s">
        <v>33</v>
      </c>
      <c r="AU6" s="107"/>
      <c r="AV6" s="102" t="s">
        <v>29</v>
      </c>
      <c r="AW6" s="103" t="s">
        <v>33</v>
      </c>
      <c r="AX6" s="104"/>
      <c r="AY6" s="130" t="s">
        <v>29</v>
      </c>
      <c r="AZ6" s="103" t="s">
        <v>33</v>
      </c>
    </row>
    <row r="7" spans="1:52" ht="37.5" customHeight="1" thickBot="1" x14ac:dyDescent="0.25">
      <c r="A7" s="108"/>
      <c r="B7" s="109"/>
      <c r="C7" s="270" t="s">
        <v>34</v>
      </c>
      <c r="D7" s="271"/>
      <c r="E7" s="270" t="s">
        <v>35</v>
      </c>
      <c r="F7" s="271"/>
      <c r="G7" s="270" t="s">
        <v>36</v>
      </c>
      <c r="H7" s="271"/>
      <c r="I7" s="270" t="s">
        <v>37</v>
      </c>
      <c r="J7" s="271"/>
      <c r="K7" s="270" t="s">
        <v>38</v>
      </c>
      <c r="L7" s="271"/>
      <c r="M7" s="270" t="s">
        <v>90</v>
      </c>
      <c r="N7" s="271"/>
      <c r="O7" s="270" t="s">
        <v>10</v>
      </c>
      <c r="P7" s="271"/>
      <c r="Q7" s="270" t="s">
        <v>40</v>
      </c>
      <c r="R7" s="271"/>
      <c r="S7" s="270" t="s">
        <v>41</v>
      </c>
      <c r="T7" s="271"/>
      <c r="U7" s="270" t="s">
        <v>42</v>
      </c>
      <c r="V7" s="271"/>
      <c r="W7" s="270" t="s">
        <v>14</v>
      </c>
      <c r="X7" s="271"/>
      <c r="Y7" s="270" t="s">
        <v>15</v>
      </c>
      <c r="Z7" s="271"/>
      <c r="AA7" s="270" t="s">
        <v>43</v>
      </c>
      <c r="AB7" s="271"/>
      <c r="AC7" s="270"/>
      <c r="AD7" s="271"/>
      <c r="AE7" s="270"/>
      <c r="AF7" s="271"/>
      <c r="AG7" s="110"/>
      <c r="AH7" s="111"/>
      <c r="AI7" s="112"/>
      <c r="AJ7" s="270" t="s">
        <v>44</v>
      </c>
      <c r="AK7" s="271"/>
      <c r="AL7" s="112"/>
      <c r="AM7" s="270" t="s">
        <v>45</v>
      </c>
      <c r="AN7" s="271"/>
      <c r="AO7" s="112"/>
      <c r="AP7" s="110"/>
      <c r="AQ7" s="109"/>
      <c r="AR7" s="112"/>
      <c r="AS7" s="113"/>
      <c r="AT7" s="114"/>
      <c r="AU7" s="98"/>
      <c r="AV7" s="110"/>
      <c r="AW7" s="111"/>
      <c r="AX7" s="112"/>
      <c r="AY7" s="131"/>
      <c r="AZ7" s="109"/>
    </row>
    <row r="8" spans="1:52" x14ac:dyDescent="0.2">
      <c r="A8" s="190"/>
      <c r="B8" s="191"/>
      <c r="C8" s="192"/>
      <c r="D8" s="191"/>
      <c r="E8" s="192"/>
      <c r="F8" s="191"/>
      <c r="G8" s="192"/>
      <c r="H8" s="191"/>
      <c r="I8" s="190"/>
      <c r="J8" s="191"/>
      <c r="K8" s="192"/>
      <c r="L8" s="191"/>
      <c r="M8" s="192"/>
      <c r="N8" s="191"/>
      <c r="O8" s="192"/>
      <c r="P8" s="191"/>
      <c r="Q8" s="192"/>
      <c r="R8" s="191"/>
      <c r="S8" s="192"/>
      <c r="T8" s="191"/>
      <c r="U8" s="227"/>
      <c r="V8" s="193"/>
      <c r="W8" s="192"/>
      <c r="X8" s="191"/>
      <c r="Y8" s="192"/>
      <c r="Z8" s="191"/>
      <c r="AA8" s="194"/>
      <c r="AB8" s="226"/>
      <c r="AC8" s="192"/>
      <c r="AD8" s="191"/>
      <c r="AE8" s="192"/>
      <c r="AF8" s="191"/>
      <c r="AG8" s="190"/>
      <c r="AH8" s="193"/>
      <c r="AI8" s="197"/>
      <c r="AJ8" s="192"/>
      <c r="AK8" s="191"/>
      <c r="AL8" s="197"/>
      <c r="AM8" s="192"/>
      <c r="AN8" s="191"/>
      <c r="AO8" s="197"/>
      <c r="AP8" s="190"/>
      <c r="AQ8" s="191"/>
      <c r="AR8" s="197"/>
      <c r="AS8" s="199"/>
      <c r="AT8" s="200"/>
      <c r="AU8" s="201"/>
      <c r="AV8" s="193"/>
      <c r="AW8" s="193"/>
      <c r="AX8" s="197"/>
      <c r="AY8" s="199"/>
      <c r="AZ8" s="191"/>
    </row>
    <row r="9" spans="1:52" x14ac:dyDescent="0.2">
      <c r="A9" s="116">
        <v>2014</v>
      </c>
      <c r="B9" s="117" t="s">
        <v>46</v>
      </c>
      <c r="C9" s="134">
        <v>119486</v>
      </c>
      <c r="D9" s="198">
        <f>IF(C9&gt;0,C9,"")</f>
        <v>119486</v>
      </c>
      <c r="E9" s="134">
        <v>1832</v>
      </c>
      <c r="F9" s="198">
        <f>IF(E9&gt;0,E9,"")</f>
        <v>1832</v>
      </c>
      <c r="G9" s="134">
        <v>274997</v>
      </c>
      <c r="H9" s="198">
        <f>IF(G9&gt;0,G9,"")</f>
        <v>274997</v>
      </c>
      <c r="I9" s="140">
        <v>172686</v>
      </c>
      <c r="J9" s="198">
        <f>IF(I9&gt;0,I9,"")</f>
        <v>172686</v>
      </c>
      <c r="K9" s="140">
        <v>171941</v>
      </c>
      <c r="L9" s="198">
        <f>IF(K9&gt;0,K9,"")</f>
        <v>171941</v>
      </c>
      <c r="M9" s="134">
        <v>4097</v>
      </c>
      <c r="N9" s="198">
        <f>IF(M9&gt;0,M9,"")</f>
        <v>4097</v>
      </c>
      <c r="O9" s="141">
        <v>18877</v>
      </c>
      <c r="P9" s="198">
        <f>IF(O9&gt;0,O9,"")</f>
        <v>18877</v>
      </c>
      <c r="Q9" s="141">
        <v>51920</v>
      </c>
      <c r="R9" s="198">
        <f>IF(Q9&gt;0,Q9,"")</f>
        <v>51920</v>
      </c>
      <c r="S9" s="142">
        <v>736369</v>
      </c>
      <c r="T9" s="198">
        <f>IF(S9&gt;0,S9,"")</f>
        <v>736369</v>
      </c>
      <c r="U9" s="141">
        <v>115011</v>
      </c>
      <c r="V9" s="198">
        <f>IF(U9&gt;0,U9,"")</f>
        <v>115011</v>
      </c>
      <c r="W9" s="141">
        <v>5448</v>
      </c>
      <c r="X9" s="198">
        <f>IF(W9&gt;0,W9,"")</f>
        <v>5448</v>
      </c>
      <c r="Y9" s="141">
        <v>41508</v>
      </c>
      <c r="Z9" s="198">
        <f>IF(Y9&gt;0,Y9,"")</f>
        <v>41508</v>
      </c>
      <c r="AA9" s="141">
        <v>369</v>
      </c>
      <c r="AB9" s="198">
        <f>IF(AA9&gt;0,AA9,"")</f>
        <v>369</v>
      </c>
      <c r="AC9" s="134">
        <v>6865</v>
      </c>
      <c r="AD9" s="198">
        <f>IF(AC9&gt;0,AC9,"")</f>
        <v>6865</v>
      </c>
      <c r="AE9" s="140">
        <v>8</v>
      </c>
      <c r="AF9" s="198">
        <f>IF(AE9&gt;0,AE9,"")</f>
        <v>8</v>
      </c>
      <c r="AG9" s="204">
        <f t="shared" ref="AG9:AG18" si="0">C9+E9+G9+I9+K9+M9+O9+Q9+S9+U9+W9+Y9+AA9+AC9+AE9</f>
        <v>1721414</v>
      </c>
      <c r="AH9" s="205">
        <f>IF(AG9&gt;0,AG9,"")</f>
        <v>1721414</v>
      </c>
      <c r="AI9" s="206"/>
      <c r="AJ9" s="132">
        <v>507</v>
      </c>
      <c r="AK9" s="198">
        <f>IF(AJ9&gt;0,AJ9,"")</f>
        <v>507</v>
      </c>
      <c r="AL9" s="206"/>
      <c r="AM9" s="132">
        <v>22630</v>
      </c>
      <c r="AN9" s="198">
        <f>IF(AM9&gt;0,AM9,"")</f>
        <v>22630</v>
      </c>
      <c r="AO9" s="206"/>
      <c r="AP9" s="140">
        <f t="shared" ref="AP9:AP18" si="1">AG9+AJ9+AM9</f>
        <v>1744551</v>
      </c>
      <c r="AQ9" s="207">
        <f>IF(AP9&gt;0,AP9,"")</f>
        <v>1744551</v>
      </c>
      <c r="AR9" s="206"/>
      <c r="AS9" s="134">
        <v>0</v>
      </c>
      <c r="AT9" s="198" t="str">
        <f>IF(AS9&gt;0,AS9,"")</f>
        <v/>
      </c>
      <c r="AU9" s="206"/>
      <c r="AV9" s="208">
        <f t="shared" ref="AV9:AV18" si="2">AP9+AS9</f>
        <v>1744551</v>
      </c>
      <c r="AW9" s="207">
        <f>IF(AV9&gt;0,AV9,"")</f>
        <v>1744551</v>
      </c>
      <c r="AX9" s="206"/>
      <c r="AY9" s="134">
        <v>78857</v>
      </c>
      <c r="AZ9" s="198">
        <f>IF(AY9&gt;0,AY9,"")</f>
        <v>78857</v>
      </c>
    </row>
    <row r="10" spans="1:52" x14ac:dyDescent="0.2">
      <c r="A10" s="116">
        <f>A9</f>
        <v>2014</v>
      </c>
      <c r="B10" s="117" t="s">
        <v>47</v>
      </c>
      <c r="C10" s="134">
        <v>119872</v>
      </c>
      <c r="D10" s="198">
        <f>IF(C10&gt;0,(AVERAGE(C$9:C10)),"")</f>
        <v>119679</v>
      </c>
      <c r="E10" s="134">
        <v>1826</v>
      </c>
      <c r="F10" s="198">
        <f>IF(E10&gt;0,(AVERAGE(E$9:E10)),"")</f>
        <v>1829</v>
      </c>
      <c r="G10" s="134">
        <v>275534</v>
      </c>
      <c r="H10" s="198">
        <f>IF(G10&gt;0,(AVERAGE(G$9:G10)),"")</f>
        <v>275265.5</v>
      </c>
      <c r="I10" s="140">
        <v>181588</v>
      </c>
      <c r="J10" s="198">
        <f>IF(I10&gt;0,(AVERAGE(I$9:I10)),"")</f>
        <v>177137</v>
      </c>
      <c r="K10" s="140">
        <v>174962</v>
      </c>
      <c r="L10" s="198">
        <f>IF(K10&gt;0,(AVERAGE(K$9:K10)),"")</f>
        <v>173451.5</v>
      </c>
      <c r="M10" s="134">
        <v>4128</v>
      </c>
      <c r="N10" s="198">
        <f>IF(M10&gt;0,(AVERAGE(M$9:M10)),"")</f>
        <v>4112.5</v>
      </c>
      <c r="O10" s="141">
        <v>18953</v>
      </c>
      <c r="P10" s="198">
        <f>IF(O10&gt;0,(AVERAGE(O$9:O10)),"")</f>
        <v>18915</v>
      </c>
      <c r="Q10" s="141">
        <v>54339</v>
      </c>
      <c r="R10" s="198">
        <f>IF(Q10&gt;0,(AVERAGE(Q$9:Q10)),"")</f>
        <v>53129.5</v>
      </c>
      <c r="S10" s="142">
        <v>735895</v>
      </c>
      <c r="T10" s="198">
        <f>IF(S10&gt;0,(AVERAGE(S$9:S10)),"")</f>
        <v>736132</v>
      </c>
      <c r="U10" s="141">
        <v>116740</v>
      </c>
      <c r="V10" s="198">
        <f>IF(U10&gt;0,(AVERAGE(U$9:U10)),"")</f>
        <v>115875.5</v>
      </c>
      <c r="W10" s="141">
        <v>5480</v>
      </c>
      <c r="X10" s="198">
        <f>IF(W10&gt;0,(AVERAGE(W$9:W10)),"")</f>
        <v>5464</v>
      </c>
      <c r="Y10" s="141">
        <v>41675</v>
      </c>
      <c r="Z10" s="198">
        <f>IF(Y10&gt;0,(AVERAGE(Y$9:Y10)),"")</f>
        <v>41591.5</v>
      </c>
      <c r="AA10" s="141">
        <v>376</v>
      </c>
      <c r="AB10" s="198">
        <f>IF(AA10&gt;0,(AVERAGE(AA$9:AA10)),"")</f>
        <v>372.5</v>
      </c>
      <c r="AC10" s="134">
        <v>7230</v>
      </c>
      <c r="AD10" s="198">
        <f>IF(AC10&gt;0,(AVERAGE(AC$9:AC10)),"")</f>
        <v>7047.5</v>
      </c>
      <c r="AE10" s="140">
        <v>13</v>
      </c>
      <c r="AF10" s="198">
        <f>IF(AE10&gt;0,(AVERAGE(AE$9:AE10)),"")</f>
        <v>10.5</v>
      </c>
      <c r="AG10" s="204">
        <f t="shared" si="0"/>
        <v>1738611</v>
      </c>
      <c r="AH10" s="205">
        <f>IF(AG10&gt;0,(AVERAGE(AG$9:AG10)),"")</f>
        <v>1730012.5</v>
      </c>
      <c r="AI10" s="206"/>
      <c r="AJ10" s="132">
        <v>524</v>
      </c>
      <c r="AK10" s="198">
        <f>IF(AJ10&gt;0,(AVERAGE(AJ$9:AJ10)),"")</f>
        <v>515.5</v>
      </c>
      <c r="AL10" s="206"/>
      <c r="AM10" s="132">
        <v>23075</v>
      </c>
      <c r="AN10" s="198">
        <f>IF(AM10&gt;0,(AVERAGE(AM$9:AM10)),"")</f>
        <v>22852.5</v>
      </c>
      <c r="AO10" s="206"/>
      <c r="AP10" s="140">
        <f t="shared" si="1"/>
        <v>1762210</v>
      </c>
      <c r="AQ10" s="207">
        <f>IF(AP10&gt;0,(AVERAGE(AP$9:AP10)),"")</f>
        <v>1753380.5</v>
      </c>
      <c r="AR10" s="206"/>
      <c r="AS10" s="134">
        <v>0</v>
      </c>
      <c r="AT10" s="198" t="str">
        <f>IF(AS10&gt;0,(AVERAGE(AS$9:AS10)),"")</f>
        <v/>
      </c>
      <c r="AU10" s="206"/>
      <c r="AV10" s="208">
        <f t="shared" si="2"/>
        <v>1762210</v>
      </c>
      <c r="AW10" s="207">
        <f>IF(AV10&gt;0,(AVERAGE(AV$9:AV10)),"")</f>
        <v>1753380.5</v>
      </c>
      <c r="AX10" s="206"/>
      <c r="AY10" s="134">
        <v>77000</v>
      </c>
      <c r="AZ10" s="198">
        <f>IF(AY10&gt;0,(AVERAGE(AY$9:AY10)),"")</f>
        <v>77928.5</v>
      </c>
    </row>
    <row r="11" spans="1:52" x14ac:dyDescent="0.2">
      <c r="A11" s="116">
        <f>A10</f>
        <v>2014</v>
      </c>
      <c r="B11" s="117" t="s">
        <v>48</v>
      </c>
      <c r="C11" s="134">
        <v>120156</v>
      </c>
      <c r="D11" s="198">
        <f>IF(C11&gt;0,(AVERAGE(C$9:C11)),"")</f>
        <v>119838</v>
      </c>
      <c r="E11" s="134">
        <v>1845</v>
      </c>
      <c r="F11" s="198">
        <f>IF(E11&gt;0,(AVERAGE(E$9:E11)),"")</f>
        <v>1834.3333333333333</v>
      </c>
      <c r="G11" s="134">
        <v>275651</v>
      </c>
      <c r="H11" s="198">
        <f>IF(G11&gt;0,(AVERAGE(G$9:G11)),"")</f>
        <v>275394</v>
      </c>
      <c r="I11" s="140">
        <v>186650</v>
      </c>
      <c r="J11" s="198">
        <f>IF(I11&gt;0,(AVERAGE(I$9:I11)),"")</f>
        <v>180308</v>
      </c>
      <c r="K11" s="140">
        <v>180060</v>
      </c>
      <c r="L11" s="198">
        <f>IF(K11&gt;0,(AVERAGE(K$9:K11)),"")</f>
        <v>175654.33333333334</v>
      </c>
      <c r="M11" s="134">
        <v>4176</v>
      </c>
      <c r="N11" s="198">
        <f>IF(M11&gt;0,(AVERAGE(M$9:M11)),"")</f>
        <v>4133.666666666667</v>
      </c>
      <c r="O11" s="141">
        <v>18759</v>
      </c>
      <c r="P11" s="198">
        <f>IF(O11&gt;0,(AVERAGE(O$9:O11)),"")</f>
        <v>18863</v>
      </c>
      <c r="Q11" s="141">
        <v>56575</v>
      </c>
      <c r="R11" s="198">
        <f>IF(Q11&gt;0,(AVERAGE(Q$9:Q11)),"")</f>
        <v>54278</v>
      </c>
      <c r="S11" s="142">
        <v>735272</v>
      </c>
      <c r="T11" s="198">
        <f>IF(S11&gt;0,(AVERAGE(S$9:S11)),"")</f>
        <v>735845.33333333337</v>
      </c>
      <c r="U11" s="141">
        <v>118558</v>
      </c>
      <c r="V11" s="198">
        <f>IF(U11&gt;0,(AVERAGE(U$9:U11)),"")</f>
        <v>116769.66666666667</v>
      </c>
      <c r="W11" s="141">
        <v>5543</v>
      </c>
      <c r="X11" s="198">
        <f>IF(W11&gt;0,(AVERAGE(W$9:W11)),"")</f>
        <v>5490.333333333333</v>
      </c>
      <c r="Y11" s="141">
        <v>41549</v>
      </c>
      <c r="Z11" s="198">
        <f>IF(Y11&gt;0,(AVERAGE(Y$9:Y11)),"")</f>
        <v>41577.333333333336</v>
      </c>
      <c r="AA11" s="141">
        <v>351</v>
      </c>
      <c r="AB11" s="198">
        <f>IF(AA11&gt;0,(AVERAGE(AA$9:AA11)),"")</f>
        <v>365.33333333333331</v>
      </c>
      <c r="AC11" s="134">
        <v>7634</v>
      </c>
      <c r="AD11" s="198">
        <f>IF(AC11&gt;0,(AVERAGE(AC$9:AC11)),"")</f>
        <v>7243</v>
      </c>
      <c r="AE11" s="140">
        <v>16</v>
      </c>
      <c r="AF11" s="198">
        <f>IF(AE11&gt;0,(AVERAGE(AE$9:AE11)),"")</f>
        <v>12.333333333333334</v>
      </c>
      <c r="AG11" s="204">
        <f t="shared" si="0"/>
        <v>1752795</v>
      </c>
      <c r="AH11" s="205">
        <f>IF(AG11&gt;0,(AVERAGE(AG$9:AG11)),"")</f>
        <v>1737606.6666666667</v>
      </c>
      <c r="AI11" s="206"/>
      <c r="AJ11" s="134">
        <v>535</v>
      </c>
      <c r="AK11" s="198">
        <f>IF(AJ11&gt;0,(AVERAGE(AJ$9:AJ11)),"")</f>
        <v>522</v>
      </c>
      <c r="AL11" s="206"/>
      <c r="AM11" s="140">
        <v>23450</v>
      </c>
      <c r="AN11" s="198">
        <f>IF(AM11&gt;0,(AVERAGE(AM$9:AM11)),"")</f>
        <v>23051.666666666668</v>
      </c>
      <c r="AO11" s="206"/>
      <c r="AP11" s="140">
        <f t="shared" si="1"/>
        <v>1776780</v>
      </c>
      <c r="AQ11" s="207">
        <f>IF(AP11&gt;0,(AVERAGE(AP$9:AP11)),"")</f>
        <v>1761180.3333333333</v>
      </c>
      <c r="AR11" s="206"/>
      <c r="AS11" s="134">
        <v>0</v>
      </c>
      <c r="AT11" s="198" t="str">
        <f>IF(AS11&gt;0,(AVERAGE(AS$9:AS11)),"")</f>
        <v/>
      </c>
      <c r="AU11" s="206"/>
      <c r="AV11" s="208">
        <f t="shared" si="2"/>
        <v>1776780</v>
      </c>
      <c r="AW11" s="207">
        <f>IF(AV11&gt;0,(AVERAGE(AV$9:AV11)),"")</f>
        <v>1761180.3333333333</v>
      </c>
      <c r="AX11" s="206"/>
      <c r="AY11" s="134">
        <v>75736</v>
      </c>
      <c r="AZ11" s="198">
        <f>IF(AY11&gt;0,(AVERAGE(AY$9:AY11)),"")</f>
        <v>77197.666666666672</v>
      </c>
    </row>
    <row r="12" spans="1:52" x14ac:dyDescent="0.2">
      <c r="A12" s="116">
        <f>A11</f>
        <v>2014</v>
      </c>
      <c r="B12" s="117" t="s">
        <v>49</v>
      </c>
      <c r="C12" s="134">
        <v>120031</v>
      </c>
      <c r="D12" s="198">
        <f>IF(C12&gt;0,(AVERAGE(C$9:C12)),"")</f>
        <v>119886.25</v>
      </c>
      <c r="E12" s="134">
        <v>1844</v>
      </c>
      <c r="F12" s="198">
        <f>IF(E12&gt;0,(AVERAGE(E$9:E12)),"")</f>
        <v>1836.75</v>
      </c>
      <c r="G12" s="134">
        <v>275758</v>
      </c>
      <c r="H12" s="198">
        <f>IF(G12&gt;0,(AVERAGE(G$9:G12)),"")</f>
        <v>275485</v>
      </c>
      <c r="I12" s="140">
        <v>188140</v>
      </c>
      <c r="J12" s="198">
        <f>IF(I12&gt;0,(AVERAGE(I$9:I12)),"")</f>
        <v>182266</v>
      </c>
      <c r="K12" s="140">
        <v>182374</v>
      </c>
      <c r="L12" s="198">
        <f>IF(K12&gt;0,(AVERAGE(K$9:K12)),"")</f>
        <v>177334.25</v>
      </c>
      <c r="M12" s="134">
        <v>4149</v>
      </c>
      <c r="N12" s="198">
        <f>IF(M12&gt;0,(AVERAGE(M$9:M12)),"")</f>
        <v>4137.5</v>
      </c>
      <c r="O12" s="141">
        <v>18029</v>
      </c>
      <c r="P12" s="198">
        <f>IF(O12&gt;0,(AVERAGE(O$9:O12)),"")</f>
        <v>18654.5</v>
      </c>
      <c r="Q12" s="141">
        <v>57742</v>
      </c>
      <c r="R12" s="198">
        <f>IF(Q12&gt;0,(AVERAGE(Q$9:Q12)),"")</f>
        <v>55144</v>
      </c>
      <c r="S12" s="142">
        <v>730452</v>
      </c>
      <c r="T12" s="198">
        <f>IF(S12&gt;0,(AVERAGE(S$9:S12)),"")</f>
        <v>734497</v>
      </c>
      <c r="U12" s="141">
        <v>120401</v>
      </c>
      <c r="V12" s="198">
        <f>IF(U12&gt;0,(AVERAGE(U$9:U12)),"")</f>
        <v>117677.5</v>
      </c>
      <c r="W12" s="141">
        <v>5547</v>
      </c>
      <c r="X12" s="198">
        <f>IF(W12&gt;0,(AVERAGE(W$9:W12)),"")</f>
        <v>5504.5</v>
      </c>
      <c r="Y12" s="141">
        <v>41461</v>
      </c>
      <c r="Z12" s="198">
        <f>IF(Y12&gt;0,(AVERAGE(Y$9:Y12)),"")</f>
        <v>41548.25</v>
      </c>
      <c r="AA12" s="141">
        <v>359</v>
      </c>
      <c r="AB12" s="198">
        <f>IF(AA12&gt;0,(AVERAGE(AA$9:AA12)),"")</f>
        <v>363.75</v>
      </c>
      <c r="AC12" s="134">
        <v>7767</v>
      </c>
      <c r="AD12" s="198">
        <f>IF(AC12&gt;0,(AVERAGE(AC$9:AC12)),"")</f>
        <v>7374</v>
      </c>
      <c r="AE12" s="140">
        <v>17</v>
      </c>
      <c r="AF12" s="198">
        <f>IF(AE12&gt;0,(AVERAGE(AE$9:AE12)),"")</f>
        <v>13.5</v>
      </c>
      <c r="AG12" s="204">
        <f t="shared" si="0"/>
        <v>1754071</v>
      </c>
      <c r="AH12" s="205">
        <f>IF(AG12&gt;0,(AVERAGE(AG$9:AG12)),"")</f>
        <v>1741722.75</v>
      </c>
      <c r="AI12" s="206"/>
      <c r="AJ12" s="134">
        <v>511</v>
      </c>
      <c r="AK12" s="198">
        <f>IF(AJ12&gt;0,(AVERAGE(AJ$9:AJ12)),"")</f>
        <v>519.25</v>
      </c>
      <c r="AL12" s="206"/>
      <c r="AM12" s="141">
        <v>23782</v>
      </c>
      <c r="AN12" s="198">
        <f>IF(AM12&gt;0,(AVERAGE(AM$9:AM12)),"")</f>
        <v>23234.25</v>
      </c>
      <c r="AO12" s="206"/>
      <c r="AP12" s="140">
        <f t="shared" si="1"/>
        <v>1778364</v>
      </c>
      <c r="AQ12" s="207">
        <f>IF(AP12&gt;0,(AVERAGE(AP$9:AP12)),"")</f>
        <v>1765476.25</v>
      </c>
      <c r="AR12" s="206"/>
      <c r="AS12" s="134">
        <v>0</v>
      </c>
      <c r="AT12" s="198" t="str">
        <f>IF(AS12&gt;0,(AVERAGE(AS$9:AS12)),"")</f>
        <v/>
      </c>
      <c r="AU12" s="206"/>
      <c r="AV12" s="208">
        <f t="shared" si="2"/>
        <v>1778364</v>
      </c>
      <c r="AW12" s="207">
        <f>IF(AV12&gt;0,(AVERAGE(AV$9:AV12)),"")</f>
        <v>1765476.25</v>
      </c>
      <c r="AX12" s="206"/>
      <c r="AY12" s="134">
        <v>77204</v>
      </c>
      <c r="AZ12" s="198">
        <f>IF(AY12&gt;0,(AVERAGE(AY$9:AY12)),"")</f>
        <v>77199.25</v>
      </c>
    </row>
    <row r="13" spans="1:52" x14ac:dyDescent="0.2">
      <c r="A13" s="116">
        <f>A12</f>
        <v>2014</v>
      </c>
      <c r="B13" s="117" t="s">
        <v>50</v>
      </c>
      <c r="C13" s="134">
        <v>120620</v>
      </c>
      <c r="D13" s="198">
        <f>IF(C13&gt;0,(AVERAGE(C$9:C13)),"")</f>
        <v>120033</v>
      </c>
      <c r="E13" s="134">
        <v>1855</v>
      </c>
      <c r="F13" s="198">
        <f>IF(E13&gt;0,(AVERAGE(E$9:E13)),"")</f>
        <v>1840.4</v>
      </c>
      <c r="G13" s="134">
        <v>276418</v>
      </c>
      <c r="H13" s="198">
        <f>IF(G13&gt;0,(AVERAGE(G$9:G13)),"")</f>
        <v>275671.59999999998</v>
      </c>
      <c r="I13" s="140">
        <v>202296</v>
      </c>
      <c r="J13" s="198">
        <f>IF(I13&gt;0,(AVERAGE(I$9:I13)),"")</f>
        <v>186272</v>
      </c>
      <c r="K13" s="140">
        <v>188422</v>
      </c>
      <c r="L13" s="198">
        <f>IF(K13&gt;0,(AVERAGE(K$9:K13)),"")</f>
        <v>179551.8</v>
      </c>
      <c r="M13" s="134">
        <v>4220</v>
      </c>
      <c r="N13" s="198">
        <f>IF(M13&gt;0,(AVERAGE(M$9:M13)),"")</f>
        <v>4154</v>
      </c>
      <c r="O13" s="140">
        <v>17946</v>
      </c>
      <c r="P13" s="198">
        <f>IF(O13&gt;0,(AVERAGE(O$9:O13)),"")</f>
        <v>18512.8</v>
      </c>
      <c r="Q13" s="140">
        <v>60419</v>
      </c>
      <c r="R13" s="198">
        <f>IF(Q13&gt;0,(AVERAGE(Q$9:Q13)),"")</f>
        <v>56199</v>
      </c>
      <c r="S13" s="228">
        <v>727080</v>
      </c>
      <c r="T13" s="198">
        <f>IF(S13&gt;0,(AVERAGE(S$9:S13)),"")</f>
        <v>733013.6</v>
      </c>
      <c r="U13" s="139">
        <v>122860</v>
      </c>
      <c r="V13" s="198">
        <f>IF(U13&gt;0,(AVERAGE(U$9:U13)),"")</f>
        <v>118714</v>
      </c>
      <c r="W13" s="140">
        <v>5748</v>
      </c>
      <c r="X13" s="198">
        <f>IF(W13&gt;0,(AVERAGE(W$9:W13)),"")</f>
        <v>5553.2</v>
      </c>
      <c r="Y13" s="140">
        <v>41699</v>
      </c>
      <c r="Z13" s="198">
        <f>IF(Y13&gt;0,(AVERAGE(Y$9:Y13)),"")</f>
        <v>41578.400000000001</v>
      </c>
      <c r="AA13" s="140">
        <v>357</v>
      </c>
      <c r="AB13" s="198">
        <f>IF(AA13&gt;0,(AVERAGE(AA$9:AA13)),"")</f>
        <v>362.4</v>
      </c>
      <c r="AC13" s="134">
        <v>8671</v>
      </c>
      <c r="AD13" s="198">
        <f>IF(AC13&gt;0,(AVERAGE(AC$9:AC13)),"")</f>
        <v>7633.4</v>
      </c>
      <c r="AE13" s="140">
        <v>18</v>
      </c>
      <c r="AF13" s="198">
        <f>IF(AE13&gt;0,(AVERAGE(AE$9:AE13)),"")</f>
        <v>14.4</v>
      </c>
      <c r="AG13" s="213">
        <f t="shared" si="0"/>
        <v>1778629</v>
      </c>
      <c r="AH13" s="203">
        <f>IF(AG13&gt;0,(AVERAGE(AG$9:AG13)),"")</f>
        <v>1749104</v>
      </c>
      <c r="AI13" s="214"/>
      <c r="AJ13" s="134">
        <v>503</v>
      </c>
      <c r="AK13" s="198">
        <f>IF(AJ13&gt;0,(AVERAGE(AJ$9:AJ13)),"")</f>
        <v>516</v>
      </c>
      <c r="AL13" s="214"/>
      <c r="AM13" s="140">
        <v>24179</v>
      </c>
      <c r="AN13" s="198">
        <f>IF(AM13&gt;0,(AVERAGE(AM$9:AM13)),"")</f>
        <v>23423.200000000001</v>
      </c>
      <c r="AO13" s="214"/>
      <c r="AP13" s="140">
        <f t="shared" si="1"/>
        <v>1803311</v>
      </c>
      <c r="AQ13" s="207">
        <f>IF(AP13&gt;0,(AVERAGE(AP$9:AP13)),"")</f>
        <v>1773043.2</v>
      </c>
      <c r="AR13" s="214"/>
      <c r="AS13" s="134">
        <v>0</v>
      </c>
      <c r="AT13" s="198" t="str">
        <f>IF(AS13&gt;0,(AVERAGE(AS$9:AS13)),"")</f>
        <v/>
      </c>
      <c r="AU13" s="206"/>
      <c r="AV13" s="208">
        <f t="shared" si="2"/>
        <v>1803311</v>
      </c>
      <c r="AW13" s="207">
        <f>IF(AV13&gt;0,(AVERAGE(AV$9:AV13)),"")</f>
        <v>1773043.2</v>
      </c>
      <c r="AX13" s="214"/>
      <c r="AY13" s="134">
        <v>78191</v>
      </c>
      <c r="AZ13" s="198">
        <f>IF(AY13&gt;0,(AVERAGE(AY$9:AY13)),"")</f>
        <v>77397.600000000006</v>
      </c>
    </row>
    <row r="14" spans="1:52" x14ac:dyDescent="0.2">
      <c r="A14" s="116">
        <f>A13</f>
        <v>2014</v>
      </c>
      <c r="B14" s="117" t="s">
        <v>51</v>
      </c>
      <c r="C14" s="134">
        <v>120285</v>
      </c>
      <c r="D14" s="198">
        <f>IF(C14&gt;0,(AVERAGE(C$9:C14)),"")</f>
        <v>120075</v>
      </c>
      <c r="E14" s="134">
        <v>1838</v>
      </c>
      <c r="F14" s="198">
        <f>IF(E14&gt;0,(AVERAGE(E$9:E14)),"")</f>
        <v>1840</v>
      </c>
      <c r="G14" s="134">
        <v>275145</v>
      </c>
      <c r="H14" s="198">
        <f>IF(G14&gt;0,(AVERAGE(G$9:G14)),"")</f>
        <v>275583.83333333331</v>
      </c>
      <c r="I14" s="140">
        <v>211200</v>
      </c>
      <c r="J14" s="198">
        <f>IF(I14&gt;0,(AVERAGE(I$9:I14)),"")</f>
        <v>190426.66666666666</v>
      </c>
      <c r="K14" s="140">
        <v>189705</v>
      </c>
      <c r="L14" s="198">
        <f>IF(K14&gt;0,(AVERAGE(K$9:K14)),"")</f>
        <v>181244</v>
      </c>
      <c r="M14" s="134">
        <v>4330</v>
      </c>
      <c r="N14" s="198">
        <f>IF(M14&gt;0,(AVERAGE(M$9:M14)),"")</f>
        <v>4183.333333333333</v>
      </c>
      <c r="O14" s="140">
        <v>17241</v>
      </c>
      <c r="P14" s="198">
        <f>IF(O14&gt;0,(AVERAGE(O$9:O14)),"")</f>
        <v>18300.833333333332</v>
      </c>
      <c r="Q14" s="140">
        <v>61751</v>
      </c>
      <c r="R14" s="198">
        <f>IF(Q14&gt;0,(AVERAGE(Q$9:Q14)),"")</f>
        <v>57124.333333333336</v>
      </c>
      <c r="S14" s="140">
        <v>728582</v>
      </c>
      <c r="T14" s="198">
        <f>IF(S14&gt;0,(AVERAGE(S$9:S14)),"")</f>
        <v>732275</v>
      </c>
      <c r="U14" s="139">
        <v>123127</v>
      </c>
      <c r="V14" s="198">
        <f>IF(U14&gt;0,(AVERAGE(U$9:U14)),"")</f>
        <v>119449.5</v>
      </c>
      <c r="W14" s="140">
        <v>5829</v>
      </c>
      <c r="X14" s="198">
        <f>IF(W14&gt;0,(AVERAGE(W$9:W14)),"")</f>
        <v>5599.166666666667</v>
      </c>
      <c r="Y14" s="140">
        <v>41613</v>
      </c>
      <c r="Z14" s="198">
        <f>IF(Y14&gt;0,(AVERAGE(Y$9:Y14)),"")</f>
        <v>41584.166666666664</v>
      </c>
      <c r="AA14" s="140">
        <v>329</v>
      </c>
      <c r="AB14" s="198">
        <f>IF(AA14&gt;0,(AVERAGE(AA$9:AA14)),"")</f>
        <v>356.83333333333331</v>
      </c>
      <c r="AC14" s="134">
        <v>9697</v>
      </c>
      <c r="AD14" s="198">
        <f>IF(AC14&gt;0,(AVERAGE(AC$9:AC14)),"")</f>
        <v>7977.333333333333</v>
      </c>
      <c r="AE14" s="140">
        <v>14</v>
      </c>
      <c r="AF14" s="198">
        <f>IF(AE14&gt;0,(AVERAGE(AE$9:AE14)),"")</f>
        <v>14.333333333333334</v>
      </c>
      <c r="AG14" s="213">
        <f t="shared" si="0"/>
        <v>1790686</v>
      </c>
      <c r="AH14" s="203">
        <f>IF(AG14&gt;0,(AVERAGE(AG$9:AG14)),"")</f>
        <v>1756034.3333333333</v>
      </c>
      <c r="AI14" s="206"/>
      <c r="AJ14" s="134">
        <v>522</v>
      </c>
      <c r="AK14" s="198">
        <f>IF(AJ14&gt;0,(AVERAGE(AJ$9:AJ14)),"")</f>
        <v>517</v>
      </c>
      <c r="AL14" s="206"/>
      <c r="AM14" s="140">
        <v>24443</v>
      </c>
      <c r="AN14" s="198">
        <f>IF(AM14&gt;0,(AVERAGE(AM$9:AM14)),"")</f>
        <v>23593.166666666668</v>
      </c>
      <c r="AO14" s="206"/>
      <c r="AP14" s="140">
        <f t="shared" si="1"/>
        <v>1815651</v>
      </c>
      <c r="AQ14" s="198">
        <f>IF(AP14&gt;0,(AVERAGE(AP$9:AP14)),"")</f>
        <v>1780144.5</v>
      </c>
      <c r="AR14" s="206"/>
      <c r="AS14" s="134">
        <v>0</v>
      </c>
      <c r="AT14" s="198" t="str">
        <f>IF(AS14&gt;0,(AVERAGE(AS$9:AS14)),"")</f>
        <v/>
      </c>
      <c r="AU14" s="206"/>
      <c r="AV14" s="208">
        <f t="shared" si="2"/>
        <v>1815651</v>
      </c>
      <c r="AW14" s="207">
        <f>IF(AV14&gt;0,(AVERAGE(AV$9:AV14)),"")</f>
        <v>1780144.5</v>
      </c>
      <c r="AX14" s="206"/>
      <c r="AY14" s="134">
        <v>78535</v>
      </c>
      <c r="AZ14" s="198">
        <f>IF(AY14&gt;0,(AVERAGE(AY$9:AY14)),"")</f>
        <v>77587.166666666672</v>
      </c>
    </row>
    <row r="15" spans="1:52" x14ac:dyDescent="0.2">
      <c r="A15" s="116">
        <v>2015</v>
      </c>
      <c r="B15" s="117" t="s">
        <v>52</v>
      </c>
      <c r="C15" s="134">
        <v>119947</v>
      </c>
      <c r="D15" s="198">
        <f>IF(C15&gt;0,(AVERAGE(C$9:C15)),"")</f>
        <v>120056.71428571429</v>
      </c>
      <c r="E15" s="134">
        <v>1847</v>
      </c>
      <c r="F15" s="198">
        <f>IF(E15&gt;0,(AVERAGE(E$9:E15)),"")</f>
        <v>1841</v>
      </c>
      <c r="G15" s="134">
        <v>276811</v>
      </c>
      <c r="H15" s="198">
        <f>IF(G15&gt;0,(AVERAGE(G$9:G15)),"")</f>
        <v>275759.14285714284</v>
      </c>
      <c r="I15" s="140">
        <v>224919</v>
      </c>
      <c r="J15" s="198">
        <f>IF(I15&gt;0,(AVERAGE(I$9:I15)),"")</f>
        <v>195354.14285714287</v>
      </c>
      <c r="K15" s="140">
        <v>194349</v>
      </c>
      <c r="L15" s="198">
        <f>IF(K15&gt;0,(AVERAGE(K$9:K15)),"")</f>
        <v>183116.14285714287</v>
      </c>
      <c r="M15" s="134">
        <v>4564</v>
      </c>
      <c r="N15" s="198">
        <f>IF(M15&gt;0,(AVERAGE(M$9:M15)),"")</f>
        <v>4237.7142857142853</v>
      </c>
      <c r="O15" s="139">
        <v>17378</v>
      </c>
      <c r="P15" s="198">
        <f>IF(O15&gt;0,(AVERAGE(O$9:O15)),"")</f>
        <v>18169</v>
      </c>
      <c r="Q15" s="139">
        <v>63630</v>
      </c>
      <c r="R15" s="198">
        <f>IF(Q15&gt;0,(AVERAGE(Q$9:Q15)),"")</f>
        <v>58053.714285714283</v>
      </c>
      <c r="S15" s="228">
        <v>724312</v>
      </c>
      <c r="T15" s="198">
        <f>IF(S15&gt;0,(AVERAGE(S$9:S15)),"")</f>
        <v>731137.42857142852</v>
      </c>
      <c r="U15" s="139">
        <v>119697</v>
      </c>
      <c r="V15" s="198">
        <f>IF(U15&gt;0,(AVERAGE(U$9:U15)),"")</f>
        <v>119484.85714285714</v>
      </c>
      <c r="W15" s="139">
        <v>6295</v>
      </c>
      <c r="X15" s="198">
        <f>IF(W15&gt;0,(AVERAGE(W$9:W15)),"")</f>
        <v>5698.5714285714284</v>
      </c>
      <c r="Y15" s="139">
        <v>40745</v>
      </c>
      <c r="Z15" s="198">
        <f>IF(Y15&gt;0,(AVERAGE(Y$9:Y15)),"")</f>
        <v>41464.285714285717</v>
      </c>
      <c r="AA15" s="139">
        <v>344</v>
      </c>
      <c r="AB15" s="198">
        <f>IF(AA15&gt;0,(AVERAGE(AA$9:AA15)),"")</f>
        <v>355</v>
      </c>
      <c r="AC15" s="134">
        <v>10366</v>
      </c>
      <c r="AD15" s="198">
        <f>IF(AC15&gt;0,(AVERAGE(AC$9:AC15)),"")</f>
        <v>8318.5714285714294</v>
      </c>
      <c r="AE15" s="140">
        <v>15</v>
      </c>
      <c r="AF15" s="198">
        <f>IF(AE15&gt;0,(AVERAGE(AE$9:AE15)),"")</f>
        <v>14.428571428571429</v>
      </c>
      <c r="AG15" s="213">
        <f t="shared" si="0"/>
        <v>1805219</v>
      </c>
      <c r="AH15" s="203">
        <f>IF(AG15&gt;0,(AVERAGE(AG$9:AG15)),"")</f>
        <v>1763060.7142857143</v>
      </c>
      <c r="AI15" s="206"/>
      <c r="AJ15" s="134">
        <v>542</v>
      </c>
      <c r="AK15" s="198">
        <f>IF(AJ15&gt;0,(AVERAGE(AJ$9:AJ15)),"")</f>
        <v>520.57142857142856</v>
      </c>
      <c r="AL15" s="206"/>
      <c r="AM15" s="139">
        <v>14001</v>
      </c>
      <c r="AN15" s="198">
        <f>IF(AM15&gt;0,(AVERAGE(AM$9:AM15)),"")</f>
        <v>22222.857142857141</v>
      </c>
      <c r="AO15" s="206"/>
      <c r="AP15" s="140">
        <f t="shared" si="1"/>
        <v>1819762</v>
      </c>
      <c r="AQ15" s="198">
        <f>IF(AP15&gt;0,(AVERAGE(AP$9:AP15)),"")</f>
        <v>1785804.142857143</v>
      </c>
      <c r="AR15" s="206"/>
      <c r="AS15" s="134">
        <v>0</v>
      </c>
      <c r="AT15" s="198" t="str">
        <f>IF(AS15&gt;0,(AVERAGE(AS$9:AS15)),"")</f>
        <v/>
      </c>
      <c r="AU15" s="206"/>
      <c r="AV15" s="208">
        <f t="shared" si="2"/>
        <v>1819762</v>
      </c>
      <c r="AW15" s="207">
        <f>IF(AV15&gt;0,(AVERAGE(AV$9:AV15)),"")</f>
        <v>1785804.142857143</v>
      </c>
      <c r="AX15" s="206"/>
      <c r="AY15" s="134">
        <v>78942</v>
      </c>
      <c r="AZ15" s="198">
        <f>IF(AY15&gt;0,(AVERAGE(AY$9:AY15)),"")</f>
        <v>77780.71428571429</v>
      </c>
    </row>
    <row r="16" spans="1:52" x14ac:dyDescent="0.2">
      <c r="A16" s="116">
        <f>A15</f>
        <v>2015</v>
      </c>
      <c r="B16" s="117" t="s">
        <v>53</v>
      </c>
      <c r="C16" s="134">
        <v>119535</v>
      </c>
      <c r="D16" s="198">
        <f>IF(C16&gt;0,(AVERAGE(C$9:C16)),"")</f>
        <v>119991.5</v>
      </c>
      <c r="E16" s="132">
        <v>1822</v>
      </c>
      <c r="F16" s="198">
        <f>IF(E16&gt;0,(AVERAGE(E$9:E16)),"")</f>
        <v>1838.625</v>
      </c>
      <c r="G16" s="132">
        <v>278019</v>
      </c>
      <c r="H16" s="198">
        <f>IF(G16&gt;0,(AVERAGE(G$9:G16)),"")</f>
        <v>276041.625</v>
      </c>
      <c r="I16" s="140">
        <v>238955</v>
      </c>
      <c r="J16" s="198">
        <f>IF(I16&gt;0,(AVERAGE(I$9:I16)),"")</f>
        <v>200804.25</v>
      </c>
      <c r="K16" s="140">
        <v>198038</v>
      </c>
      <c r="L16" s="198">
        <f>IF(K16&gt;0,(AVERAGE(K$9:K16)),"")</f>
        <v>184981.375</v>
      </c>
      <c r="M16" s="132">
        <v>4731</v>
      </c>
      <c r="N16" s="198">
        <f>IF(M16&gt;0,(AVERAGE(M$9:M16)),"")</f>
        <v>4299.375</v>
      </c>
      <c r="O16" s="140">
        <v>17341</v>
      </c>
      <c r="P16" s="198">
        <f>IF(O16&gt;0,(AVERAGE(O$9:O16)),"")</f>
        <v>18065.5</v>
      </c>
      <c r="Q16" s="140">
        <v>65929</v>
      </c>
      <c r="R16" s="198">
        <f>IF(Q16&gt;0,(AVERAGE(Q$9:Q16)),"")</f>
        <v>59038.125</v>
      </c>
      <c r="S16" s="140">
        <v>714780</v>
      </c>
      <c r="T16" s="198">
        <f>IF(S16&gt;0,(AVERAGE(S$9:S16)),"")</f>
        <v>729092.75</v>
      </c>
      <c r="U16" s="140">
        <v>120913</v>
      </c>
      <c r="V16" s="198">
        <f>IF(U16&gt;0,(AVERAGE(U$9:U16)),"")</f>
        <v>119663.375</v>
      </c>
      <c r="W16" s="140">
        <v>6792</v>
      </c>
      <c r="X16" s="198">
        <f>IF(W16&gt;0,(AVERAGE(W$9:W16)),"")</f>
        <v>5835.25</v>
      </c>
      <c r="Y16" s="140">
        <v>41070</v>
      </c>
      <c r="Z16" s="198">
        <f>IF(Y16&gt;0,(AVERAGE(Y$9:Y16)),"")</f>
        <v>41415</v>
      </c>
      <c r="AA16" s="140">
        <v>344</v>
      </c>
      <c r="AB16" s="198">
        <f>IF(AA16&gt;0,(AVERAGE(AA$9:AA16)),"")</f>
        <v>353.625</v>
      </c>
      <c r="AC16" s="134">
        <v>10846</v>
      </c>
      <c r="AD16" s="198">
        <f>IF(AC16&gt;0,(AVERAGE(AC$9:AC16)),"")</f>
        <v>8634.5</v>
      </c>
      <c r="AE16" s="140">
        <v>15</v>
      </c>
      <c r="AF16" s="198">
        <f>IF(AE16&gt;0,(AVERAGE(AE$9:AE16)),"")</f>
        <v>14.5</v>
      </c>
      <c r="AG16" s="213">
        <f t="shared" si="0"/>
        <v>1819130</v>
      </c>
      <c r="AH16" s="203">
        <f>IF(AG16&gt;0,(AVERAGE(AG$9:AG16)),"")</f>
        <v>1770069.375</v>
      </c>
      <c r="AI16" s="206"/>
      <c r="AJ16" s="134">
        <v>541</v>
      </c>
      <c r="AK16" s="198">
        <f>IF(AJ16&gt;0,(AVERAGE(AJ$9:AJ16)),"")</f>
        <v>523.125</v>
      </c>
      <c r="AL16" s="206"/>
      <c r="AM16" s="140">
        <v>17428</v>
      </c>
      <c r="AN16" s="198">
        <f>IF(AM16&gt;0,(AVERAGE(AM$9:AM16)),"")</f>
        <v>21623.5</v>
      </c>
      <c r="AO16" s="206"/>
      <c r="AP16" s="140">
        <f t="shared" si="1"/>
        <v>1837099</v>
      </c>
      <c r="AQ16" s="198">
        <f>IF(AP16&gt;0,(AVERAGE(AP$9:AP16)),"")</f>
        <v>1792216</v>
      </c>
      <c r="AR16" s="206"/>
      <c r="AS16" s="132">
        <v>0</v>
      </c>
      <c r="AT16" s="198" t="str">
        <f>IF(AS16&gt;0,(AVERAGE(AS$9:AS16)),"")</f>
        <v/>
      </c>
      <c r="AU16" s="206"/>
      <c r="AV16" s="208">
        <f t="shared" si="2"/>
        <v>1837099</v>
      </c>
      <c r="AW16" s="207">
        <f>IF(AV16&gt;0,(AVERAGE(AV$9:AV16)),"")</f>
        <v>1792216</v>
      </c>
      <c r="AX16" s="206"/>
      <c r="AY16" s="134">
        <v>79150</v>
      </c>
      <c r="AZ16" s="198">
        <f>IF(AY16&gt;0,(AVERAGE(AY$9:AY16)),"")</f>
        <v>77951.875</v>
      </c>
    </row>
    <row r="17" spans="1:52" x14ac:dyDescent="0.2">
      <c r="A17" s="116">
        <f>A16</f>
        <v>2015</v>
      </c>
      <c r="B17" s="117" t="s">
        <v>54</v>
      </c>
      <c r="C17" s="134">
        <v>119124</v>
      </c>
      <c r="D17" s="198">
        <f>IF(C17&gt;0,(AVERAGE(C$9:C17)),"")</f>
        <v>119895.11111111111</v>
      </c>
      <c r="E17" s="229">
        <v>1814</v>
      </c>
      <c r="F17" s="198">
        <f>IF(E17&gt;0,(AVERAGE(E$9:E17)),"")</f>
        <v>1835.8888888888889</v>
      </c>
      <c r="G17" s="229">
        <v>278684</v>
      </c>
      <c r="H17" s="198">
        <f>IF(G17&gt;0,(AVERAGE(G$9:G17)),"")</f>
        <v>276335.22222222225</v>
      </c>
      <c r="I17" s="140">
        <v>255366</v>
      </c>
      <c r="J17" s="198">
        <f>IF(I17&gt;0,(AVERAGE(I$9:I17)),"")</f>
        <v>206866.66666666666</v>
      </c>
      <c r="K17" s="229">
        <v>199179</v>
      </c>
      <c r="L17" s="198">
        <f>IF(K17&gt;0,(AVERAGE(K$9:K17)),"")</f>
        <v>186558.88888888888</v>
      </c>
      <c r="M17" s="140">
        <v>4805</v>
      </c>
      <c r="N17" s="198">
        <f>IF(M17&gt;0,(AVERAGE(M$9:M17)),"")</f>
        <v>4355.5555555555557</v>
      </c>
      <c r="O17" s="140">
        <v>16925</v>
      </c>
      <c r="P17" s="198">
        <f>IF(O17&gt;0,(AVERAGE(O$9:O17)),"")</f>
        <v>17938.777777777777</v>
      </c>
      <c r="Q17" s="140">
        <v>68059</v>
      </c>
      <c r="R17" s="198">
        <f>IF(Q17&gt;0,(AVERAGE(Q$9:Q17)),"")</f>
        <v>60040.444444444445</v>
      </c>
      <c r="S17" s="230">
        <v>695672</v>
      </c>
      <c r="T17" s="198">
        <f>IF(S17&gt;0,(AVERAGE(S$9:S17)),"")</f>
        <v>725379.33333333337</v>
      </c>
      <c r="U17" s="229">
        <v>121196</v>
      </c>
      <c r="V17" s="198">
        <f>IF(U17&gt;0,(AVERAGE(U$9:U17)),"")</f>
        <v>119833.66666666667</v>
      </c>
      <c r="W17" s="230">
        <v>6830</v>
      </c>
      <c r="X17" s="198">
        <f>IF(W17&gt;0,(AVERAGE(W$9:W17)),"")</f>
        <v>5945.7777777777774</v>
      </c>
      <c r="Y17" s="231">
        <v>41183</v>
      </c>
      <c r="Z17" s="198">
        <f>IF(Y17&gt;0,(AVERAGE(Y$9:Y17)),"")</f>
        <v>41389.222222222219</v>
      </c>
      <c r="AA17" s="229">
        <v>329</v>
      </c>
      <c r="AB17" s="198">
        <f>IF(AA17&gt;0,(AVERAGE(AA$9:AA17)),"")</f>
        <v>350.88888888888891</v>
      </c>
      <c r="AC17" s="132">
        <v>10996</v>
      </c>
      <c r="AD17" s="198">
        <f>IF(AC17&gt;0,(AVERAGE(AC$9:AC17)),"")</f>
        <v>8896.8888888888887</v>
      </c>
      <c r="AE17" s="140">
        <v>13</v>
      </c>
      <c r="AF17" s="198">
        <f>IF(AE17&gt;0,(AVERAGE(AE$9:AE17)),"")</f>
        <v>14.333333333333334</v>
      </c>
      <c r="AG17" s="203">
        <f t="shared" si="0"/>
        <v>1820175</v>
      </c>
      <c r="AH17" s="203">
        <f>IF(AG17&gt;0,(AVERAGE(AG$9:AG17)),"")</f>
        <v>1775636.6666666667</v>
      </c>
      <c r="AI17" s="206"/>
      <c r="AJ17" s="134">
        <v>526</v>
      </c>
      <c r="AK17" s="198">
        <f>IF(AJ17&gt;0,(AVERAGE(AJ$9:AJ17)),"")</f>
        <v>523.44444444444446</v>
      </c>
      <c r="AL17" s="206"/>
      <c r="AM17" s="232">
        <v>19514</v>
      </c>
      <c r="AN17" s="198">
        <f>IF(AM17&gt;0,(AVERAGE(AM$9:AM17)),"")</f>
        <v>21389.111111111109</v>
      </c>
      <c r="AO17" s="206"/>
      <c r="AP17" s="198">
        <f t="shared" si="1"/>
        <v>1840215</v>
      </c>
      <c r="AQ17" s="198">
        <f>IF(AP17&gt;0,(AVERAGE(AP$9:AP17)),"")</f>
        <v>1797549.2222222222</v>
      </c>
      <c r="AR17" s="206"/>
      <c r="AS17" s="198">
        <v>0</v>
      </c>
      <c r="AT17" s="198" t="str">
        <f>IF(AS17&gt;0,(AVERAGE(AS$9:AS17)),"")</f>
        <v/>
      </c>
      <c r="AU17" s="206"/>
      <c r="AV17" s="207">
        <f t="shared" si="2"/>
        <v>1840215</v>
      </c>
      <c r="AW17" s="207">
        <f>IF(AV17&gt;0,(AVERAGE(AV$9:AV17)),"")</f>
        <v>1797549.2222222222</v>
      </c>
      <c r="AX17" s="206"/>
      <c r="AY17" s="134">
        <v>79921</v>
      </c>
      <c r="AZ17" s="198">
        <f>IF(AY17&gt;0,(AVERAGE(AY$9:AY17)),"")</f>
        <v>78170.666666666672</v>
      </c>
    </row>
    <row r="18" spans="1:52" x14ac:dyDescent="0.2">
      <c r="A18" s="116">
        <f>A17</f>
        <v>2015</v>
      </c>
      <c r="B18" s="117" t="s">
        <v>55</v>
      </c>
      <c r="C18" s="134">
        <v>119550</v>
      </c>
      <c r="D18" s="198">
        <f>IF(C18&gt;0,(AVERAGE(C$9:C18)),"")</f>
        <v>119860.6</v>
      </c>
      <c r="E18" s="132">
        <v>1815</v>
      </c>
      <c r="F18" s="198">
        <f>IF(E18&gt;0,(AVERAGE(E$9:E18)),"")</f>
        <v>1833.8</v>
      </c>
      <c r="G18" s="132">
        <v>280279</v>
      </c>
      <c r="H18" s="198">
        <f>IF(G18&gt;0,(AVERAGE(G$9:G18)),"")</f>
        <v>276729.59999999998</v>
      </c>
      <c r="I18" s="140">
        <v>281594</v>
      </c>
      <c r="J18" s="198">
        <f>IF(I18&gt;0,(AVERAGE(I$9:I18)),"")</f>
        <v>214339.4</v>
      </c>
      <c r="K18" s="229">
        <v>200636</v>
      </c>
      <c r="L18" s="198">
        <f>IF(K18&gt;0,(AVERAGE(K$9:K18)),"")</f>
        <v>187966.6</v>
      </c>
      <c r="M18" s="132">
        <v>4889</v>
      </c>
      <c r="N18" s="198">
        <f>IF(M18&gt;0,(AVERAGE(M$9:M18)),"")</f>
        <v>4408.8999999999996</v>
      </c>
      <c r="O18" s="229">
        <v>17138</v>
      </c>
      <c r="P18" s="198">
        <f>IF(O18&gt;0,(AVERAGE(O$9:O18)),"")</f>
        <v>17858.7</v>
      </c>
      <c r="Q18" s="229">
        <v>70980</v>
      </c>
      <c r="R18" s="198">
        <f>IF(Q18&gt;0,(AVERAGE(Q$9:Q18)),"")</f>
        <v>61134.400000000001</v>
      </c>
      <c r="S18" s="230">
        <v>662774</v>
      </c>
      <c r="T18" s="198">
        <f>IF(S18&gt;0,(AVERAGE(S$9:S18)),"")</f>
        <v>719118.8</v>
      </c>
      <c r="U18" s="229">
        <v>120833</v>
      </c>
      <c r="V18" s="198">
        <f>IF(U18&gt;0,(AVERAGE(U$9:U18)),"")</f>
        <v>119933.6</v>
      </c>
      <c r="W18" s="230">
        <v>7039</v>
      </c>
      <c r="X18" s="198">
        <f>IF(W18&gt;0,(AVERAGE(W$9:W18)),"")</f>
        <v>6055.1</v>
      </c>
      <c r="Y18" s="231">
        <v>42060</v>
      </c>
      <c r="Z18" s="198">
        <f>IF(Y18&gt;0,(AVERAGE(Y$9:Y18)),"")</f>
        <v>41456.300000000003</v>
      </c>
      <c r="AA18" s="140">
        <v>329</v>
      </c>
      <c r="AB18" s="198">
        <f>IF(AA18&gt;0,(AVERAGE(AA$9:AA18)),"")</f>
        <v>348.7</v>
      </c>
      <c r="AC18" s="140">
        <v>11893</v>
      </c>
      <c r="AD18" s="198">
        <f>IF(AC18&gt;0,(AVERAGE(AC$9:AC18)),"")</f>
        <v>9196.5</v>
      </c>
      <c r="AE18" s="140">
        <v>11</v>
      </c>
      <c r="AF18" s="198">
        <f>IF(AE18&gt;0,(AVERAGE(AE$9:AE18)),"")</f>
        <v>14</v>
      </c>
      <c r="AG18" s="203">
        <f t="shared" si="0"/>
        <v>1821820</v>
      </c>
      <c r="AH18" s="203">
        <f>IF(AG18&gt;0,(AVERAGE(AG$9:AG18)),"")</f>
        <v>1780255</v>
      </c>
      <c r="AI18" s="206"/>
      <c r="AJ18" s="132">
        <v>521</v>
      </c>
      <c r="AK18" s="198">
        <f>IF(AJ18&gt;0,(AVERAGE(AJ$9:AJ18)),"")</f>
        <v>523.20000000000005</v>
      </c>
      <c r="AL18" s="206"/>
      <c r="AM18" s="232">
        <v>19423</v>
      </c>
      <c r="AN18" s="198">
        <f>IF(AM18&gt;0,(AVERAGE(AM$9:AM18)),"")</f>
        <v>21192.5</v>
      </c>
      <c r="AO18" s="206"/>
      <c r="AP18" s="198">
        <f t="shared" si="1"/>
        <v>1841764</v>
      </c>
      <c r="AQ18" s="198">
        <f>IF(AP18&gt;0,(AVERAGE(AP$9:AP18)),"")</f>
        <v>1801970.7</v>
      </c>
      <c r="AR18" s="206"/>
      <c r="AS18" s="198">
        <v>0</v>
      </c>
      <c r="AT18" s="198" t="str">
        <f>IF(AS18&gt;0,(AVERAGE(AS$9:AS18)),"")</f>
        <v/>
      </c>
      <c r="AU18" s="206"/>
      <c r="AV18" s="207">
        <f t="shared" si="2"/>
        <v>1841764</v>
      </c>
      <c r="AW18" s="207">
        <f>IF(AV18&gt;0,(AVERAGE(AV$9:AV18)),"")</f>
        <v>1801970.7</v>
      </c>
      <c r="AX18" s="206"/>
      <c r="AY18" s="132">
        <v>79623</v>
      </c>
      <c r="AZ18" s="198">
        <f>IF(AY18&gt;0,(AVERAGE(AY$9:AY18)),"")</f>
        <v>78315.899999999994</v>
      </c>
    </row>
    <row r="19" spans="1:52" x14ac:dyDescent="0.2">
      <c r="A19" s="116">
        <f>A18</f>
        <v>2015</v>
      </c>
      <c r="B19" s="117" t="s">
        <v>56</v>
      </c>
      <c r="C19" s="140">
        <v>119687</v>
      </c>
      <c r="D19" s="198">
        <f>IF(C19&gt;0,(AVERAGE(C$9:C19)),"")</f>
        <v>119844.81818181818</v>
      </c>
      <c r="E19" s="140">
        <v>1791</v>
      </c>
      <c r="F19" s="198">
        <f>IF(E19&gt;0,(AVERAGE(E$9:E19)),"")</f>
        <v>1829.909090909091</v>
      </c>
      <c r="G19" s="140">
        <v>280729</v>
      </c>
      <c r="H19" s="198">
        <f>IF(G19&gt;0,(AVERAGE(G$9:G19)),"")</f>
        <v>277093.18181818182</v>
      </c>
      <c r="I19" s="140">
        <v>308797</v>
      </c>
      <c r="J19" s="198">
        <f>IF(I19&gt;0,(AVERAGE(I$9:I19)),"")</f>
        <v>222926.45454545456</v>
      </c>
      <c r="K19" s="140">
        <v>201234</v>
      </c>
      <c r="L19" s="198">
        <f>IF(K19&gt;0,(AVERAGE(K$9:K19)),"")</f>
        <v>189172.72727272726</v>
      </c>
      <c r="M19" s="140">
        <v>4970</v>
      </c>
      <c r="N19" s="198">
        <f>IF(M19&gt;0,(AVERAGE(M$9:M19)),"")</f>
        <v>4459.909090909091</v>
      </c>
      <c r="O19" s="140">
        <v>17111</v>
      </c>
      <c r="P19" s="198">
        <f>IF(O19&gt;0,(AVERAGE(O$9:O19)),"")</f>
        <v>17790.727272727272</v>
      </c>
      <c r="Q19" s="140">
        <v>72935</v>
      </c>
      <c r="R19" s="198">
        <f>IF(Q19&gt;0,(AVERAGE(Q$9:Q19)),"")</f>
        <v>62207.181818181816</v>
      </c>
      <c r="S19" s="140">
        <v>629355</v>
      </c>
      <c r="T19" s="198">
        <f>IF(S19&gt;0,(AVERAGE(S$9:S19)),"")</f>
        <v>710958.45454545459</v>
      </c>
      <c r="U19" s="139">
        <v>117854</v>
      </c>
      <c r="V19" s="198">
        <f>IF(U19&gt;0,(AVERAGE(U$9:U19)),"")</f>
        <v>119744.54545454546</v>
      </c>
      <c r="W19" s="140">
        <v>7842</v>
      </c>
      <c r="X19" s="198">
        <f>IF(W19&gt;0,(AVERAGE(W$9:W19)),"")</f>
        <v>6217.545454545455</v>
      </c>
      <c r="Y19" s="140">
        <v>42737</v>
      </c>
      <c r="Z19" s="198">
        <f>IF(Y19&gt;0,(AVERAGE(Y$9:Y19)),"")</f>
        <v>41572.727272727272</v>
      </c>
      <c r="AA19" s="140">
        <v>343</v>
      </c>
      <c r="AB19" s="198">
        <f>IF(AA19&gt;0,(AVERAGE(AA$9:AA19)),"")</f>
        <v>348.18181818181819</v>
      </c>
      <c r="AC19" s="140">
        <v>12360</v>
      </c>
      <c r="AD19" s="198">
        <f>IF(AC19&gt;0,(AVERAGE(AC$9:AC19)),"")</f>
        <v>9484.0909090909099</v>
      </c>
      <c r="AE19" s="140">
        <v>15</v>
      </c>
      <c r="AF19" s="198">
        <f>IF(AE19&gt;0,(AVERAGE(AE$9:AE19)),"")</f>
        <v>14.090909090909092</v>
      </c>
      <c r="AG19" s="213">
        <f>C19+E19+G19+I19+K19+M19+O19+Q19+S19+U19+W19+Y19+AA19+AC19+AE19</f>
        <v>1817760</v>
      </c>
      <c r="AH19" s="203">
        <f>IF(AG19&gt;0,(AVERAGE(AG$9:AG19)),"")</f>
        <v>1783664.5454545454</v>
      </c>
      <c r="AI19" s="206"/>
      <c r="AJ19" s="140">
        <v>518</v>
      </c>
      <c r="AK19" s="198">
        <f>IF(AJ19&gt;0,(AVERAGE(AJ$9:AJ19)),"")</f>
        <v>522.72727272727275</v>
      </c>
      <c r="AL19" s="206"/>
      <c r="AM19" s="140">
        <v>20726</v>
      </c>
      <c r="AN19" s="198">
        <f>IF(AM19&gt;0,(AVERAGE(AM$9:AM19)),"")</f>
        <v>21150.090909090908</v>
      </c>
      <c r="AO19" s="206"/>
      <c r="AP19" s="140">
        <f>AG19+AJ19+AM19</f>
        <v>1839004</v>
      </c>
      <c r="AQ19" s="198">
        <f>IF(AP19&gt;0,(AVERAGE(AP$9:AP19)),"")</f>
        <v>1805337.3636363635</v>
      </c>
      <c r="AR19" s="206"/>
      <c r="AS19" s="140">
        <v>0</v>
      </c>
      <c r="AT19" s="198" t="str">
        <f>IF(AS19&gt;0,(AVERAGE(AS$9:AS19)),"")</f>
        <v/>
      </c>
      <c r="AU19" s="206"/>
      <c r="AV19" s="208">
        <f>AP19+AS19</f>
        <v>1839004</v>
      </c>
      <c r="AW19" s="207">
        <f>IF(AV19&gt;0,(AVERAGE(AV$9:AV19)),"")</f>
        <v>1805337.3636363635</v>
      </c>
      <c r="AX19" s="206"/>
      <c r="AY19" s="140">
        <v>79358</v>
      </c>
      <c r="AZ19" s="198">
        <f>IF(AY19&gt;0,(AVERAGE(AY$9:AY19)),"")</f>
        <v>78410.636363636368</v>
      </c>
    </row>
    <row r="20" spans="1:52" ht="13.5" thickBot="1" x14ac:dyDescent="0.25">
      <c r="A20" s="116">
        <f>A19</f>
        <v>2015</v>
      </c>
      <c r="B20" s="124" t="s">
        <v>57</v>
      </c>
      <c r="C20" s="233">
        <v>119777</v>
      </c>
      <c r="D20" s="218">
        <f>IF(C20&gt;0,(AVERAGE(C$9:C20)),"")</f>
        <v>119839.16666666667</v>
      </c>
      <c r="E20" s="233">
        <v>1776</v>
      </c>
      <c r="F20" s="218">
        <f>IF(E20&gt;0,(AVERAGE(E$9:E20)),"")</f>
        <v>1825.4166666666667</v>
      </c>
      <c r="G20" s="233">
        <v>280550</v>
      </c>
      <c r="H20" s="218">
        <f>IF(G20&gt;0,(AVERAGE(G$9:G20)),"")</f>
        <v>277381.25</v>
      </c>
      <c r="I20" s="233">
        <v>333837</v>
      </c>
      <c r="J20" s="218">
        <f>IF(I20&gt;0,(AVERAGE(I$9:I20)),"")</f>
        <v>232169</v>
      </c>
      <c r="K20" s="233">
        <v>199996</v>
      </c>
      <c r="L20" s="218">
        <f>IF(K20&gt;0,(AVERAGE(K$9:K20)),"")</f>
        <v>190074.66666666666</v>
      </c>
      <c r="M20" s="233">
        <v>5023</v>
      </c>
      <c r="N20" s="218">
        <f>IF(M20&gt;0,(AVERAGE(M$9:M20)),"")</f>
        <v>4506.833333333333</v>
      </c>
      <c r="O20" s="233">
        <v>17129</v>
      </c>
      <c r="P20" s="218">
        <f>IF(O20&gt;0,(AVERAGE(O$9:O20)),"")</f>
        <v>17735.583333333332</v>
      </c>
      <c r="Q20" s="233">
        <v>74599</v>
      </c>
      <c r="R20" s="218">
        <f>IF(Q20&gt;0,(AVERAGE(Q$9:Q20)),"")</f>
        <v>63239.833333333336</v>
      </c>
      <c r="S20" s="233">
        <v>598802</v>
      </c>
      <c r="T20" s="218">
        <f>IF(S20&gt;0,(AVERAGE(S$9:S20)),"")</f>
        <v>701612.08333333337</v>
      </c>
      <c r="U20" s="233">
        <v>115698</v>
      </c>
      <c r="V20" s="218">
        <f>IF(U20&gt;0,(AVERAGE(U$9:U20)),"")</f>
        <v>119407.33333333333</v>
      </c>
      <c r="W20" s="233">
        <v>8351</v>
      </c>
      <c r="X20" s="218">
        <f>IF(W20&gt;0,(AVERAGE(W$9:W20)),"")</f>
        <v>6395.333333333333</v>
      </c>
      <c r="Y20" s="233">
        <v>43040</v>
      </c>
      <c r="Z20" s="218">
        <f>IF(Y20&gt;0,(AVERAGE(Y$9:Y20)),"")</f>
        <v>41695</v>
      </c>
      <c r="AA20" s="233">
        <v>319</v>
      </c>
      <c r="AB20" s="218">
        <f>IF(AA20&gt;0,(AVERAGE(AA$9:AA20)),"")</f>
        <v>345.75</v>
      </c>
      <c r="AC20" s="233">
        <v>12471</v>
      </c>
      <c r="AD20" s="218">
        <f>IF(AC20&gt;0,(AVERAGE(AC$9:AC20)),"")</f>
        <v>9733</v>
      </c>
      <c r="AE20" s="233">
        <v>15</v>
      </c>
      <c r="AF20" s="218">
        <f>IF(AE20&gt;0,(AVERAGE(AE$9:AE20)),"")</f>
        <v>14.166666666666666</v>
      </c>
      <c r="AG20" s="220">
        <f>C20+E20+G20+I20+K20+M20+O20+Q20+S20+U20+W20+Y20+AA20+AC20+AE20</f>
        <v>1811383</v>
      </c>
      <c r="AH20" s="219">
        <f>IF(AG20&gt;0,(AVERAGE(AG$9:AG20)),"")</f>
        <v>1785974.4166666667</v>
      </c>
      <c r="AI20" s="221"/>
      <c r="AJ20" s="233">
        <v>470</v>
      </c>
      <c r="AK20" s="218">
        <f>IF(AJ20&gt;0,(AVERAGE(AJ$9:AJ20)),"")</f>
        <v>518.33333333333337</v>
      </c>
      <c r="AL20" s="221"/>
      <c r="AM20" s="233">
        <v>21615</v>
      </c>
      <c r="AN20" s="218">
        <f>IF(AM20&gt;0,(AVERAGE(AM$9:AM20)),"")</f>
        <v>21188.833333333332</v>
      </c>
      <c r="AO20" s="221"/>
      <c r="AP20" s="220">
        <f>AG20+AJ20+AM20</f>
        <v>1833468</v>
      </c>
      <c r="AQ20" s="218">
        <f>IF(AP20&gt;0,(AVERAGE(AP$9:AP20)),"")</f>
        <v>1807681.5833333333</v>
      </c>
      <c r="AR20" s="221"/>
      <c r="AS20" s="220">
        <v>0</v>
      </c>
      <c r="AT20" s="218" t="str">
        <f>IF(AS20&gt;0,(AVERAGE(AS$9:AS20)),"")</f>
        <v/>
      </c>
      <c r="AU20" s="221"/>
      <c r="AV20" s="222">
        <f>AP20+AS20</f>
        <v>1833468</v>
      </c>
      <c r="AW20" s="223">
        <f>IF(AV20&gt;0,(AVERAGE(AV$9:AV20)),"")</f>
        <v>1807681.5833333333</v>
      </c>
      <c r="AX20" s="221"/>
      <c r="AY20" s="220">
        <v>78364</v>
      </c>
      <c r="AZ20" s="224">
        <f>IF(AY20&gt;0,(AVERAGE(AY$9:AY20)),"")</f>
        <v>78406.75</v>
      </c>
    </row>
    <row r="21" spans="1:52" x14ac:dyDescent="0.2">
      <c r="A21" s="99"/>
      <c r="B21" s="115"/>
      <c r="C21" s="180"/>
      <c r="D21" s="184"/>
      <c r="E21" s="180"/>
      <c r="F21" s="184"/>
      <c r="G21" s="180"/>
      <c r="H21" s="184"/>
      <c r="I21" s="180"/>
      <c r="J21" s="184"/>
      <c r="K21" s="180"/>
      <c r="L21" s="184"/>
      <c r="M21" s="180"/>
      <c r="N21" s="184"/>
      <c r="O21" s="180"/>
      <c r="P21" s="184"/>
      <c r="Q21" s="180"/>
      <c r="R21" s="184"/>
      <c r="S21" s="180"/>
      <c r="T21" s="184"/>
      <c r="U21" s="180"/>
      <c r="V21" s="184"/>
      <c r="W21" s="180"/>
      <c r="X21" s="184"/>
      <c r="Y21" s="180"/>
      <c r="Z21" s="184"/>
      <c r="AA21" s="180"/>
      <c r="AB21" s="184"/>
      <c r="AC21" s="180"/>
      <c r="AD21" s="184"/>
      <c r="AE21" s="180"/>
      <c r="AF21" s="184"/>
      <c r="AG21" s="184"/>
      <c r="AH21" s="184"/>
      <c r="AI21" s="234"/>
      <c r="AJ21" s="180"/>
      <c r="AK21" s="184"/>
      <c r="AL21" s="234"/>
      <c r="AM21" s="180"/>
      <c r="AN21" s="184"/>
      <c r="AO21" s="234"/>
      <c r="AP21" s="184"/>
      <c r="AQ21" s="184"/>
      <c r="AR21" s="234"/>
      <c r="AS21" s="184"/>
      <c r="AT21" s="184"/>
      <c r="AU21" s="234"/>
      <c r="AV21" s="181"/>
      <c r="AW21" s="181"/>
      <c r="AX21" s="234"/>
      <c r="AY21" s="184"/>
      <c r="AZ21" s="235"/>
    </row>
    <row r="22" spans="1:52" x14ac:dyDescent="0.2">
      <c r="AY22" s="132"/>
    </row>
    <row r="23" spans="1:52" x14ac:dyDescent="0.2">
      <c r="A23" t="s">
        <v>91</v>
      </c>
      <c r="AY23" s="132"/>
    </row>
    <row r="24" spans="1:52" x14ac:dyDescent="0.2">
      <c r="A24" t="s">
        <v>87</v>
      </c>
      <c r="AP24" s="132"/>
      <c r="AZ24" s="132"/>
    </row>
    <row r="25" spans="1:52" x14ac:dyDescent="0.2">
      <c r="C25" t="s">
        <v>1</v>
      </c>
      <c r="E25" t="s">
        <v>1</v>
      </c>
      <c r="G25" t="s">
        <v>1</v>
      </c>
      <c r="I25" t="s">
        <v>1</v>
      </c>
      <c r="K25" t="s">
        <v>1</v>
      </c>
      <c r="U25" t="s">
        <v>1</v>
      </c>
    </row>
    <row r="26" spans="1:52" x14ac:dyDescent="0.2">
      <c r="C26" t="s">
        <v>1</v>
      </c>
      <c r="G26" t="s">
        <v>1</v>
      </c>
      <c r="AY26" t="s">
        <v>1</v>
      </c>
    </row>
    <row r="27" spans="1:52" x14ac:dyDescent="0.2">
      <c r="C27" s="132" t="s">
        <v>1</v>
      </c>
      <c r="E27" s="132" t="s">
        <v>1</v>
      </c>
      <c r="G27" s="132" t="s">
        <v>1</v>
      </c>
      <c r="I27" s="132" t="s">
        <v>1</v>
      </c>
      <c r="K27" s="132" t="s">
        <v>1</v>
      </c>
      <c r="M27" s="132" t="s">
        <v>1</v>
      </c>
      <c r="O27" s="132" t="s">
        <v>1</v>
      </c>
      <c r="Q27" s="132" t="s">
        <v>1</v>
      </c>
      <c r="S27" s="132" t="s">
        <v>1</v>
      </c>
      <c r="U27" s="132" t="s">
        <v>1</v>
      </c>
      <c r="W27" s="132" t="s">
        <v>1</v>
      </c>
      <c r="Y27" s="132" t="s">
        <v>1</v>
      </c>
      <c r="AA27" s="132" t="s">
        <v>1</v>
      </c>
      <c r="AC27" s="132" t="s">
        <v>1</v>
      </c>
      <c r="AE27" s="132" t="s">
        <v>1</v>
      </c>
      <c r="AJ27" s="132" t="s">
        <v>1</v>
      </c>
      <c r="AM27" s="132" t="s">
        <v>1</v>
      </c>
      <c r="AV27" s="132" t="s">
        <v>1</v>
      </c>
      <c r="AY27" s="132" t="s">
        <v>1</v>
      </c>
    </row>
    <row r="28" spans="1:52" x14ac:dyDescent="0.2">
      <c r="AJ28" t="s">
        <v>1</v>
      </c>
      <c r="AV28" t="s">
        <v>1</v>
      </c>
    </row>
    <row r="29" spans="1:52" x14ac:dyDescent="0.2">
      <c r="C29" s="132" t="s">
        <v>1</v>
      </c>
      <c r="D29" s="132"/>
      <c r="E29" s="132" t="s">
        <v>1</v>
      </c>
      <c r="F29" s="132"/>
      <c r="G29" s="132" t="s">
        <v>1</v>
      </c>
      <c r="H29" s="132"/>
      <c r="I29" s="132" t="s">
        <v>1</v>
      </c>
      <c r="J29" s="132"/>
      <c r="K29" s="132" t="s">
        <v>1</v>
      </c>
      <c r="L29" s="132"/>
      <c r="M29" s="132" t="s">
        <v>1</v>
      </c>
      <c r="N29" s="132"/>
      <c r="O29" s="132" t="s">
        <v>1</v>
      </c>
      <c r="P29" s="132"/>
      <c r="Q29" s="132" t="s">
        <v>1</v>
      </c>
      <c r="R29" s="132"/>
      <c r="S29" s="132" t="s">
        <v>1</v>
      </c>
      <c r="T29" s="132"/>
      <c r="U29" s="132" t="s">
        <v>1</v>
      </c>
      <c r="V29" s="132"/>
      <c r="W29" s="132" t="s">
        <v>1</v>
      </c>
      <c r="X29" s="132"/>
      <c r="Y29" s="132" t="s">
        <v>1</v>
      </c>
      <c r="Z29" s="132"/>
      <c r="AA29" s="132" t="s">
        <v>1</v>
      </c>
      <c r="AB29" s="132"/>
      <c r="AC29" s="132" t="s">
        <v>1</v>
      </c>
      <c r="AD29" s="132"/>
      <c r="AE29" s="132" t="s">
        <v>1</v>
      </c>
      <c r="AJ29" t="s">
        <v>1</v>
      </c>
      <c r="AM29" s="132" t="s">
        <v>1</v>
      </c>
      <c r="AV29" s="132" t="s">
        <v>1</v>
      </c>
      <c r="AY29" s="132" t="s">
        <v>1</v>
      </c>
    </row>
    <row r="31" spans="1:52" x14ac:dyDescent="0.2">
      <c r="C31" t="s">
        <v>1</v>
      </c>
      <c r="G31" t="s">
        <v>1</v>
      </c>
      <c r="I31" t="s">
        <v>1</v>
      </c>
      <c r="K31" t="s">
        <v>1</v>
      </c>
      <c r="M31" t="s">
        <v>1</v>
      </c>
      <c r="O31" t="s">
        <v>1</v>
      </c>
      <c r="Q31" t="s">
        <v>1</v>
      </c>
      <c r="S31" t="s">
        <v>1</v>
      </c>
      <c r="U31" t="s">
        <v>1</v>
      </c>
      <c r="W31" t="s">
        <v>1</v>
      </c>
      <c r="Y31" t="s">
        <v>1</v>
      </c>
      <c r="AA31" t="s">
        <v>1</v>
      </c>
      <c r="AM31" t="s">
        <v>1</v>
      </c>
      <c r="AY31" t="s">
        <v>1</v>
      </c>
    </row>
    <row r="32" spans="1:52" x14ac:dyDescent="0.2">
      <c r="W32" t="s">
        <v>1</v>
      </c>
    </row>
    <row r="33" spans="3:51" x14ac:dyDescent="0.2">
      <c r="C33" s="132" t="s">
        <v>1</v>
      </c>
      <c r="G33" s="132" t="s">
        <v>1</v>
      </c>
      <c r="I33" s="132" t="s">
        <v>1</v>
      </c>
      <c r="K33" s="132" t="s">
        <v>1</v>
      </c>
      <c r="M33" s="132" t="s">
        <v>1</v>
      </c>
      <c r="O33" s="132" t="s">
        <v>1</v>
      </c>
      <c r="Q33" s="132" t="s">
        <v>1</v>
      </c>
      <c r="S33" s="132" t="s">
        <v>1</v>
      </c>
      <c r="U33" s="132" t="s">
        <v>1</v>
      </c>
      <c r="W33" s="132" t="s">
        <v>1</v>
      </c>
      <c r="Y33" s="132" t="s">
        <v>1</v>
      </c>
      <c r="AA33" s="132" t="s">
        <v>1</v>
      </c>
      <c r="AM33" s="132" t="s">
        <v>1</v>
      </c>
      <c r="AY33" s="132" t="s">
        <v>1</v>
      </c>
    </row>
    <row r="35" spans="3:51" x14ac:dyDescent="0.2">
      <c r="C35" s="132" t="s">
        <v>1</v>
      </c>
      <c r="D35" s="132"/>
      <c r="E35" s="132" t="s">
        <v>1</v>
      </c>
      <c r="F35" s="132"/>
      <c r="G35" s="132" t="s">
        <v>1</v>
      </c>
      <c r="H35" s="132"/>
      <c r="I35" s="132" t="s">
        <v>1</v>
      </c>
      <c r="J35" s="132"/>
      <c r="K35" s="132" t="s">
        <v>1</v>
      </c>
      <c r="L35" s="132"/>
      <c r="M35" s="132" t="s">
        <v>1</v>
      </c>
      <c r="N35" s="132"/>
      <c r="O35" s="132" t="s">
        <v>1</v>
      </c>
      <c r="P35" s="132"/>
      <c r="Q35" s="132" t="s">
        <v>1</v>
      </c>
      <c r="R35" s="132"/>
      <c r="S35" s="132" t="s">
        <v>1</v>
      </c>
      <c r="T35" s="132"/>
      <c r="U35" s="132" t="s">
        <v>1</v>
      </c>
      <c r="V35" s="132"/>
      <c r="W35" s="132" t="s">
        <v>1</v>
      </c>
      <c r="X35" s="132"/>
      <c r="Y35" s="132" t="s">
        <v>1</v>
      </c>
      <c r="Z35" s="132"/>
      <c r="AA35" s="132" t="s">
        <v>1</v>
      </c>
      <c r="AB35" s="132"/>
      <c r="AC35" s="132" t="s">
        <v>1</v>
      </c>
      <c r="AD35" s="132"/>
      <c r="AE35" s="132" t="s">
        <v>1</v>
      </c>
      <c r="AF35" s="132"/>
      <c r="AG35" s="132"/>
      <c r="AH35" s="132"/>
      <c r="AI35" s="132"/>
      <c r="AJ35" s="132" t="s">
        <v>1</v>
      </c>
      <c r="AM35" s="132" t="s">
        <v>1</v>
      </c>
      <c r="AV35" s="132" t="s">
        <v>1</v>
      </c>
      <c r="AY35" s="132" t="s">
        <v>1</v>
      </c>
    </row>
    <row r="39" spans="3:51" x14ac:dyDescent="0.2">
      <c r="I39" t="s">
        <v>1</v>
      </c>
      <c r="K39" t="s">
        <v>1</v>
      </c>
    </row>
    <row r="41" spans="3:51" x14ac:dyDescent="0.2">
      <c r="AV41" t="s">
        <v>1</v>
      </c>
    </row>
  </sheetData>
  <mergeCells count="42">
    <mergeCell ref="Q4:R4"/>
    <mergeCell ref="S4:T4"/>
    <mergeCell ref="U4:V4"/>
    <mergeCell ref="W4:X4"/>
    <mergeCell ref="K4:L4"/>
    <mergeCell ref="M4:N4"/>
    <mergeCell ref="O4:P4"/>
    <mergeCell ref="A4:B4"/>
    <mergeCell ref="C4:D4"/>
    <mergeCell ref="E4:F4"/>
    <mergeCell ref="G4:H4"/>
    <mergeCell ref="I4:J4"/>
    <mergeCell ref="AJ5:AJ6"/>
    <mergeCell ref="AK5:AK6"/>
    <mergeCell ref="Y4:Z4"/>
    <mergeCell ref="AA4:AB4"/>
    <mergeCell ref="AC4:AD4"/>
    <mergeCell ref="AE4:AF4"/>
    <mergeCell ref="AG4:AH4"/>
    <mergeCell ref="AY4:AZ4"/>
    <mergeCell ref="AV4:AW4"/>
    <mergeCell ref="M7:N7"/>
    <mergeCell ref="AJ4:AK4"/>
    <mergeCell ref="AM4:AN4"/>
    <mergeCell ref="AP4:AQ4"/>
    <mergeCell ref="AS4:AT4"/>
    <mergeCell ref="O7:P7"/>
    <mergeCell ref="Q7:R7"/>
    <mergeCell ref="S7:T7"/>
    <mergeCell ref="AM7:AN7"/>
    <mergeCell ref="AA7:AB7"/>
    <mergeCell ref="AC7:AD7"/>
    <mergeCell ref="AE7:AF7"/>
    <mergeCell ref="AJ7:AK7"/>
    <mergeCell ref="W7:X7"/>
    <mergeCell ref="Y7:Z7"/>
    <mergeCell ref="K7:L7"/>
    <mergeCell ref="C7:D7"/>
    <mergeCell ref="E7:F7"/>
    <mergeCell ref="G7:H7"/>
    <mergeCell ref="I7:J7"/>
    <mergeCell ref="U7:V7"/>
  </mergeCells>
  <phoneticPr fontId="5" type="noConversion"/>
  <pageMargins left="0.75" right="0.75" top="1" bottom="1" header="0.5" footer="0.5"/>
  <pageSetup paperSize="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H27"/>
  <sheetViews>
    <sheetView workbookViewId="0">
      <pane xSplit="2" ySplit="7" topLeftCell="C8" activePane="bottomRight" state="frozen"/>
      <selection pane="topRight" activeCell="C1" sqref="C1"/>
      <selection pane="bottomLeft" activeCell="A8" sqref="A8"/>
      <selection pane="bottomRight" activeCell="I17" sqref="I17"/>
    </sheetView>
  </sheetViews>
  <sheetFormatPr defaultColWidth="9.140625" defaultRowHeight="12.75" x14ac:dyDescent="0.2"/>
  <cols>
    <col min="1" max="1" width="6" style="82" customWidth="1"/>
    <col min="2" max="2" width="7.7109375" style="82" customWidth="1"/>
    <col min="3" max="26" width="10.7109375" style="82" customWidth="1"/>
    <col min="27" max="28" width="15" style="82" customWidth="1"/>
    <col min="29" max="34" width="10.7109375" style="82" customWidth="1"/>
    <col min="35" max="35" width="4.7109375" style="82" customWidth="1"/>
    <col min="36" max="36" width="12" style="82" customWidth="1"/>
    <col min="37" max="37" width="11.42578125" style="82" customWidth="1"/>
    <col min="38" max="38" width="4.7109375" style="82" customWidth="1"/>
    <col min="39" max="40" width="10.7109375" style="82" customWidth="1"/>
    <col min="41" max="41" width="4.7109375" style="82" customWidth="1"/>
    <col min="42" max="43" width="10.7109375" style="82" customWidth="1"/>
    <col min="44" max="44" width="4.7109375" style="82" customWidth="1"/>
    <col min="45" max="46" width="10.7109375" style="86" customWidth="1"/>
    <col min="47" max="47" width="4.7109375" style="86" customWidth="1"/>
    <col min="48" max="49" width="10.7109375" style="82" customWidth="1"/>
    <col min="50" max="50" width="4.7109375" style="82" customWidth="1"/>
    <col min="51" max="51" width="10.7109375" style="86" customWidth="1"/>
    <col min="52" max="52" width="10.7109375" style="82" customWidth="1"/>
    <col min="53" max="16384" width="9.140625" style="82"/>
  </cols>
  <sheetData>
    <row r="1" spans="1:60" ht="15.75" x14ac:dyDescent="0.25">
      <c r="A1" s="179"/>
      <c r="B1" s="83"/>
      <c r="C1" s="125" t="s">
        <v>92</v>
      </c>
      <c r="D1" s="83"/>
      <c r="E1" s="144"/>
      <c r="F1" s="143"/>
      <c r="G1" s="144"/>
      <c r="H1" s="144"/>
      <c r="I1" s="84"/>
      <c r="J1" s="179"/>
      <c r="K1" s="180"/>
      <c r="L1" s="179"/>
      <c r="M1" s="180"/>
      <c r="N1" s="179"/>
      <c r="O1" s="144"/>
      <c r="P1" s="179"/>
      <c r="Q1" s="180"/>
      <c r="R1" s="179"/>
      <c r="S1" s="180"/>
      <c r="T1" s="179"/>
      <c r="U1" s="180"/>
      <c r="V1" s="179"/>
      <c r="W1" s="180"/>
      <c r="X1" s="179"/>
      <c r="Y1" s="181"/>
      <c r="Z1" s="182"/>
      <c r="AA1" s="180"/>
      <c r="AB1" s="179"/>
      <c r="AC1" s="181"/>
      <c r="AD1" s="179"/>
      <c r="AE1" s="180"/>
      <c r="AF1" s="179"/>
      <c r="AG1" s="179"/>
      <c r="AH1" s="179"/>
      <c r="AI1" s="179"/>
      <c r="AJ1" s="180"/>
      <c r="AK1" s="179"/>
      <c r="AL1" s="179"/>
      <c r="AM1" s="180"/>
      <c r="AN1" s="179"/>
      <c r="AO1" s="179"/>
      <c r="AP1" s="179"/>
      <c r="AQ1" s="179"/>
      <c r="AR1" s="179"/>
      <c r="AS1" s="183"/>
      <c r="AT1" s="183"/>
      <c r="AU1" s="183"/>
      <c r="AV1" s="179"/>
      <c r="AW1" s="179"/>
      <c r="AX1" s="179"/>
      <c r="AY1" s="184"/>
      <c r="AZ1" s="179"/>
      <c r="BA1" s="179"/>
      <c r="BB1" s="179"/>
      <c r="BC1" s="179"/>
      <c r="BD1" s="179"/>
      <c r="BE1" s="179"/>
      <c r="BF1" s="179"/>
      <c r="BG1" s="179"/>
      <c r="BH1" s="179"/>
    </row>
    <row r="2" spans="1:60" x14ac:dyDescent="0.2">
      <c r="A2" s="185"/>
      <c r="B2" s="143" t="s">
        <v>1</v>
      </c>
      <c r="C2" s="144"/>
      <c r="D2" s="143"/>
      <c r="E2" s="144"/>
      <c r="F2" s="143"/>
      <c r="G2" s="144"/>
      <c r="H2" s="144"/>
      <c r="I2" s="143"/>
      <c r="J2" s="179"/>
      <c r="K2" s="180"/>
      <c r="L2" s="179"/>
      <c r="M2" s="180"/>
      <c r="N2" s="179"/>
      <c r="O2" s="144"/>
      <c r="P2" s="179"/>
      <c r="Q2" s="180"/>
      <c r="R2" s="179"/>
      <c r="S2" s="180"/>
      <c r="T2" s="179"/>
      <c r="U2" s="126"/>
      <c r="V2" s="179"/>
      <c r="W2" s="126"/>
      <c r="X2" s="179"/>
      <c r="Y2" s="181"/>
      <c r="Z2" s="186"/>
      <c r="AA2" s="180"/>
      <c r="AB2" s="179"/>
      <c r="AC2" s="181"/>
      <c r="AD2" s="179"/>
      <c r="AE2" s="180"/>
      <c r="AF2" s="179"/>
      <c r="AG2" s="179"/>
      <c r="AH2" s="179"/>
      <c r="AI2" s="179"/>
      <c r="AJ2" s="180"/>
      <c r="AK2" s="179"/>
      <c r="AL2" s="179"/>
      <c r="AM2" s="180"/>
      <c r="AN2" s="179"/>
      <c r="AO2" s="179"/>
      <c r="AP2" s="87" t="s">
        <v>2</v>
      </c>
      <c r="AQ2" s="179"/>
      <c r="AR2" s="179"/>
      <c r="AS2" s="183"/>
      <c r="AT2" s="183"/>
      <c r="AU2" s="183"/>
      <c r="AV2" s="179"/>
      <c r="AW2" s="179"/>
      <c r="AX2" s="179"/>
      <c r="AY2" s="184"/>
      <c r="AZ2" s="179"/>
      <c r="BA2" s="179"/>
      <c r="BB2" s="179"/>
      <c r="BC2" s="179"/>
      <c r="BD2" s="179"/>
      <c r="BE2" s="179"/>
      <c r="BF2" s="179"/>
      <c r="BG2" s="179"/>
      <c r="BH2" s="179"/>
    </row>
    <row r="3" spans="1:60" ht="13.5" thickBot="1" x14ac:dyDescent="0.25">
      <c r="A3" s="187"/>
      <c r="B3" s="143"/>
      <c r="C3" s="144" t="s">
        <v>93</v>
      </c>
      <c r="D3" s="143"/>
      <c r="E3" s="144"/>
      <c r="F3" s="143"/>
      <c r="G3" s="144"/>
      <c r="H3" s="144"/>
      <c r="I3" s="143"/>
      <c r="J3" s="179"/>
      <c r="K3" s="180"/>
      <c r="L3" s="179"/>
      <c r="M3" s="180"/>
      <c r="N3" s="179"/>
      <c r="O3" s="144"/>
      <c r="P3" s="179"/>
      <c r="Q3" s="180"/>
      <c r="R3" s="179"/>
      <c r="S3" s="180"/>
      <c r="T3" s="179"/>
      <c r="U3" s="126"/>
      <c r="V3" s="179"/>
      <c r="W3" s="188"/>
      <c r="X3" s="189"/>
      <c r="Y3" s="181"/>
      <c r="Z3" s="187"/>
      <c r="AA3" s="180"/>
      <c r="AB3" s="179"/>
      <c r="AC3" s="180"/>
      <c r="AD3" s="186"/>
      <c r="AE3" s="181"/>
      <c r="AF3" s="186"/>
      <c r="AG3" s="186"/>
      <c r="AH3" s="186"/>
      <c r="AI3" s="179"/>
      <c r="AJ3" s="180"/>
      <c r="AK3" s="179"/>
      <c r="AL3" s="179"/>
      <c r="AM3" s="180"/>
      <c r="AN3" s="179"/>
      <c r="AO3" s="179"/>
      <c r="AP3" s="87"/>
      <c r="AQ3" s="179"/>
      <c r="AR3" s="179"/>
      <c r="AS3" s="183"/>
      <c r="AT3" s="183"/>
      <c r="AU3" s="183"/>
      <c r="AV3" s="186"/>
      <c r="AW3" s="186"/>
      <c r="AX3" s="179"/>
      <c r="AY3" s="184"/>
      <c r="AZ3" s="179"/>
      <c r="BA3" s="179"/>
      <c r="BB3" s="179"/>
      <c r="BC3" s="179"/>
      <c r="BD3" s="179"/>
      <c r="BE3" s="179"/>
      <c r="BF3" s="179"/>
      <c r="BG3" s="179"/>
      <c r="BH3" s="179"/>
    </row>
    <row r="4" spans="1:60" ht="28.9" customHeight="1" x14ac:dyDescent="0.2">
      <c r="A4" s="295" t="s">
        <v>94</v>
      </c>
      <c r="B4" s="284"/>
      <c r="C4" s="296" t="s">
        <v>4</v>
      </c>
      <c r="D4" s="297"/>
      <c r="E4" s="296" t="s">
        <v>5</v>
      </c>
      <c r="F4" s="297"/>
      <c r="G4" s="298" t="s">
        <v>6</v>
      </c>
      <c r="H4" s="299"/>
      <c r="I4" s="283" t="s">
        <v>95</v>
      </c>
      <c r="J4" s="293"/>
      <c r="K4" s="283" t="s">
        <v>96</v>
      </c>
      <c r="L4" s="293"/>
      <c r="M4" s="301" t="s">
        <v>9</v>
      </c>
      <c r="N4" s="302"/>
      <c r="O4" s="296" t="s">
        <v>10</v>
      </c>
      <c r="P4" s="297"/>
      <c r="Q4" s="296" t="s">
        <v>11</v>
      </c>
      <c r="R4" s="297"/>
      <c r="S4" s="283" t="s">
        <v>12</v>
      </c>
      <c r="T4" s="293"/>
      <c r="U4" s="283" t="s">
        <v>13</v>
      </c>
      <c r="V4" s="293"/>
      <c r="W4" s="283" t="s">
        <v>14</v>
      </c>
      <c r="X4" s="293"/>
      <c r="Y4" s="286" t="s">
        <v>15</v>
      </c>
      <c r="Z4" s="303"/>
      <c r="AA4" s="301" t="s">
        <v>16</v>
      </c>
      <c r="AB4" s="284"/>
      <c r="AC4" s="283" t="s">
        <v>97</v>
      </c>
      <c r="AD4" s="293"/>
      <c r="AE4" s="283" t="s">
        <v>98</v>
      </c>
      <c r="AF4" s="284"/>
      <c r="AG4" s="283" t="s">
        <v>18</v>
      </c>
      <c r="AH4" s="284"/>
      <c r="AI4" s="89"/>
      <c r="AJ4" s="300" t="s">
        <v>19</v>
      </c>
      <c r="AK4" s="284"/>
      <c r="AL4" s="89"/>
      <c r="AM4" s="286" t="s">
        <v>20</v>
      </c>
      <c r="AN4" s="284"/>
      <c r="AO4" s="89"/>
      <c r="AP4" s="287" t="s">
        <v>21</v>
      </c>
      <c r="AQ4" s="288"/>
      <c r="AR4" s="89"/>
      <c r="AS4" s="305" t="s">
        <v>99</v>
      </c>
      <c r="AT4" s="306"/>
      <c r="AU4" s="90"/>
      <c r="AV4" s="283" t="s">
        <v>100</v>
      </c>
      <c r="AW4" s="284"/>
      <c r="AX4" s="89"/>
      <c r="AY4" s="283" t="s">
        <v>24</v>
      </c>
      <c r="AZ4" s="293"/>
      <c r="BA4" s="87"/>
      <c r="BB4" s="179"/>
      <c r="BC4" s="179"/>
      <c r="BD4" s="179"/>
      <c r="BE4" s="179"/>
      <c r="BF4" s="179"/>
      <c r="BG4" s="179"/>
      <c r="BH4" s="179"/>
    </row>
    <row r="5" spans="1:60" ht="13.15" customHeight="1" x14ac:dyDescent="0.2">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75" t="s">
        <v>29</v>
      </c>
      <c r="AK5" s="277" t="s">
        <v>30</v>
      </c>
      <c r="AL5" s="95"/>
      <c r="AM5" s="127" t="s">
        <v>1</v>
      </c>
      <c r="AN5" s="94" t="s">
        <v>29</v>
      </c>
      <c r="AO5" s="95"/>
      <c r="AP5" s="93" t="s">
        <v>1</v>
      </c>
      <c r="AQ5" s="94" t="s">
        <v>29</v>
      </c>
      <c r="AR5" s="95"/>
      <c r="AS5" s="96" t="s">
        <v>1</v>
      </c>
      <c r="AT5" s="97" t="s">
        <v>29</v>
      </c>
      <c r="AU5" s="98"/>
      <c r="AV5" s="93" t="s">
        <v>1</v>
      </c>
      <c r="AW5" s="94" t="s">
        <v>29</v>
      </c>
      <c r="AX5" s="95"/>
      <c r="AY5" s="128" t="s">
        <v>1</v>
      </c>
      <c r="AZ5" s="94" t="s">
        <v>29</v>
      </c>
      <c r="BA5" s="99"/>
      <c r="BB5" s="186"/>
      <c r="BC5" s="179"/>
      <c r="BD5" s="179"/>
      <c r="BE5" s="179"/>
      <c r="BF5" s="179"/>
      <c r="BG5" s="179"/>
      <c r="BH5" s="179"/>
    </row>
    <row r="6" spans="1:60" ht="13.5" customHeight="1" x14ac:dyDescent="0.2">
      <c r="A6" s="100" t="s">
        <v>31</v>
      </c>
      <c r="B6" s="101" t="s">
        <v>32</v>
      </c>
      <c r="C6" s="129" t="s">
        <v>29</v>
      </c>
      <c r="D6" s="103" t="s">
        <v>33</v>
      </c>
      <c r="E6" s="129" t="s">
        <v>29</v>
      </c>
      <c r="F6" s="103" t="s">
        <v>33</v>
      </c>
      <c r="G6" s="129" t="s">
        <v>29</v>
      </c>
      <c r="H6" s="103" t="s">
        <v>33</v>
      </c>
      <c r="I6" s="102" t="s">
        <v>29</v>
      </c>
      <c r="J6" s="103" t="s">
        <v>33</v>
      </c>
      <c r="K6" s="129" t="s">
        <v>29</v>
      </c>
      <c r="L6" s="103" t="s">
        <v>33</v>
      </c>
      <c r="M6" s="129" t="s">
        <v>29</v>
      </c>
      <c r="N6" s="103" t="s">
        <v>33</v>
      </c>
      <c r="O6" s="129" t="s">
        <v>29</v>
      </c>
      <c r="P6" s="103" t="s">
        <v>33</v>
      </c>
      <c r="Q6" s="129" t="s">
        <v>29</v>
      </c>
      <c r="R6" s="103" t="s">
        <v>33</v>
      </c>
      <c r="S6" s="129" t="s">
        <v>29</v>
      </c>
      <c r="T6" s="103" t="s">
        <v>33</v>
      </c>
      <c r="U6" s="129" t="s">
        <v>29</v>
      </c>
      <c r="V6" s="103" t="s">
        <v>33</v>
      </c>
      <c r="W6" s="129" t="s">
        <v>29</v>
      </c>
      <c r="X6" s="103" t="s">
        <v>33</v>
      </c>
      <c r="Y6" s="129" t="s">
        <v>29</v>
      </c>
      <c r="Z6" s="103" t="s">
        <v>33</v>
      </c>
      <c r="AA6" s="129" t="s">
        <v>29</v>
      </c>
      <c r="AB6" s="103" t="s">
        <v>33</v>
      </c>
      <c r="AC6" s="129" t="s">
        <v>29</v>
      </c>
      <c r="AD6" s="103" t="s">
        <v>33</v>
      </c>
      <c r="AE6" s="129" t="s">
        <v>29</v>
      </c>
      <c r="AF6" s="103" t="s">
        <v>33</v>
      </c>
      <c r="AG6" s="102" t="s">
        <v>29</v>
      </c>
      <c r="AH6" s="103" t="s">
        <v>33</v>
      </c>
      <c r="AI6" s="104"/>
      <c r="AJ6" s="276"/>
      <c r="AK6" s="278"/>
      <c r="AL6" s="104"/>
      <c r="AM6" s="129" t="s">
        <v>29</v>
      </c>
      <c r="AN6" s="103" t="s">
        <v>33</v>
      </c>
      <c r="AO6" s="104"/>
      <c r="AP6" s="102" t="s">
        <v>29</v>
      </c>
      <c r="AQ6" s="103" t="s">
        <v>33</v>
      </c>
      <c r="AR6" s="104"/>
      <c r="AS6" s="105" t="s">
        <v>29</v>
      </c>
      <c r="AT6" s="106" t="s">
        <v>33</v>
      </c>
      <c r="AU6" s="107"/>
      <c r="AV6" s="102" t="s">
        <v>29</v>
      </c>
      <c r="AW6" s="103" t="s">
        <v>33</v>
      </c>
      <c r="AX6" s="104"/>
      <c r="AY6" s="130" t="s">
        <v>29</v>
      </c>
      <c r="AZ6" s="103" t="s">
        <v>33</v>
      </c>
      <c r="BA6" s="99"/>
      <c r="BB6" s="179"/>
      <c r="BC6" s="179"/>
      <c r="BD6" s="179"/>
      <c r="BE6" s="179"/>
      <c r="BF6" s="179"/>
      <c r="BG6" s="179"/>
      <c r="BH6" s="179"/>
    </row>
    <row r="7" spans="1:60" ht="31.5" customHeight="1" thickBot="1" x14ac:dyDescent="0.25">
      <c r="A7" s="108"/>
      <c r="B7" s="109"/>
      <c r="C7" s="270" t="s">
        <v>34</v>
      </c>
      <c r="D7" s="271"/>
      <c r="E7" s="270" t="s">
        <v>35</v>
      </c>
      <c r="F7" s="271"/>
      <c r="G7" s="270" t="s">
        <v>36</v>
      </c>
      <c r="H7" s="271"/>
      <c r="I7" s="270" t="s">
        <v>37</v>
      </c>
      <c r="J7" s="271"/>
      <c r="K7" s="270" t="s">
        <v>38</v>
      </c>
      <c r="L7" s="271"/>
      <c r="M7" s="270" t="s">
        <v>90</v>
      </c>
      <c r="N7" s="271"/>
      <c r="O7" s="270" t="s">
        <v>10</v>
      </c>
      <c r="P7" s="271"/>
      <c r="Q7" s="270" t="s">
        <v>40</v>
      </c>
      <c r="R7" s="271"/>
      <c r="S7" s="270" t="s">
        <v>41</v>
      </c>
      <c r="T7" s="271"/>
      <c r="U7" s="270" t="s">
        <v>42</v>
      </c>
      <c r="V7" s="271"/>
      <c r="W7" s="270" t="s">
        <v>14</v>
      </c>
      <c r="X7" s="271"/>
      <c r="Y7" s="270" t="s">
        <v>15</v>
      </c>
      <c r="Z7" s="271"/>
      <c r="AA7" s="270" t="s">
        <v>43</v>
      </c>
      <c r="AB7" s="271"/>
      <c r="AC7" s="270"/>
      <c r="AD7" s="271"/>
      <c r="AE7" s="270"/>
      <c r="AF7" s="271"/>
      <c r="AG7" s="110"/>
      <c r="AH7" s="111"/>
      <c r="AI7" s="112"/>
      <c r="AJ7" s="270" t="s">
        <v>44</v>
      </c>
      <c r="AK7" s="271"/>
      <c r="AL7" s="112"/>
      <c r="AM7" s="270" t="s">
        <v>45</v>
      </c>
      <c r="AN7" s="271"/>
      <c r="AO7" s="112"/>
      <c r="AP7" s="110"/>
      <c r="AQ7" s="109"/>
      <c r="AR7" s="112"/>
      <c r="AS7" s="113"/>
      <c r="AT7" s="114"/>
      <c r="AU7" s="98"/>
      <c r="AV7" s="110"/>
      <c r="AW7" s="111"/>
      <c r="AX7" s="112"/>
      <c r="AY7" s="131"/>
      <c r="AZ7" s="109"/>
      <c r="BA7" s="115"/>
      <c r="BB7" s="179"/>
      <c r="BC7" s="179"/>
      <c r="BD7" s="179"/>
      <c r="BE7" s="179"/>
      <c r="BF7" s="179"/>
      <c r="BG7" s="179"/>
      <c r="BH7" s="179"/>
    </row>
    <row r="8" spans="1:60" x14ac:dyDescent="0.2">
      <c r="A8" s="190"/>
      <c r="B8" s="191"/>
      <c r="C8" s="192"/>
      <c r="D8" s="191"/>
      <c r="E8" s="192"/>
      <c r="F8" s="191"/>
      <c r="G8" s="192"/>
      <c r="H8" s="191"/>
      <c r="I8" s="190"/>
      <c r="J8" s="191"/>
      <c r="K8" s="192"/>
      <c r="L8" s="191"/>
      <c r="M8" s="192"/>
      <c r="N8" s="191"/>
      <c r="O8" s="192"/>
      <c r="P8" s="191"/>
      <c r="Q8" s="192"/>
      <c r="R8" s="191"/>
      <c r="S8" s="192"/>
      <c r="T8" s="191"/>
      <c r="U8" s="227"/>
      <c r="V8" s="193"/>
      <c r="W8" s="192"/>
      <c r="X8" s="191"/>
      <c r="Y8" s="192"/>
      <c r="Z8" s="191"/>
      <c r="AA8" s="194"/>
      <c r="AB8" s="226"/>
      <c r="AC8" s="192"/>
      <c r="AD8" s="191"/>
      <c r="AE8" s="192"/>
      <c r="AF8" s="191"/>
      <c r="AG8" s="190"/>
      <c r="AH8" s="193"/>
      <c r="AI8" s="197"/>
      <c r="AJ8" s="192"/>
      <c r="AK8" s="191"/>
      <c r="AL8" s="197"/>
      <c r="AM8" s="192"/>
      <c r="AN8" s="191"/>
      <c r="AO8" s="197"/>
      <c r="AP8" s="190"/>
      <c r="AQ8" s="191"/>
      <c r="AR8" s="197"/>
      <c r="AS8" s="199"/>
      <c r="AT8" s="200"/>
      <c r="AU8" s="201"/>
      <c r="AV8" s="193"/>
      <c r="AW8" s="193"/>
      <c r="AX8" s="197"/>
      <c r="AY8" s="199"/>
      <c r="AZ8" s="191"/>
      <c r="BA8" s="179"/>
      <c r="BB8" s="179"/>
      <c r="BC8" s="179"/>
      <c r="BD8" s="179"/>
      <c r="BE8" s="179"/>
      <c r="BF8" s="179"/>
      <c r="BG8" s="179"/>
      <c r="BH8" s="179"/>
    </row>
    <row r="9" spans="1:60" x14ac:dyDescent="0.2">
      <c r="A9" s="116">
        <v>2013</v>
      </c>
      <c r="B9" s="135" t="s">
        <v>46</v>
      </c>
      <c r="C9" s="132">
        <v>119792</v>
      </c>
      <c r="D9" s="198">
        <f>IF(C9&gt;0,C9,"")</f>
        <v>119792</v>
      </c>
      <c r="E9" s="132">
        <v>1781</v>
      </c>
      <c r="F9" s="198">
        <f>IF(E9&gt;0,E9,"")</f>
        <v>1781</v>
      </c>
      <c r="G9" s="132">
        <v>270660</v>
      </c>
      <c r="H9" s="198">
        <f>IF(G9&gt;0,G9,"")</f>
        <v>270660</v>
      </c>
      <c r="I9" s="180">
        <v>148499</v>
      </c>
      <c r="J9" s="198">
        <f>IF(I9&gt;0,I9,"")</f>
        <v>148499</v>
      </c>
      <c r="K9" s="180">
        <v>130955</v>
      </c>
      <c r="L9" s="198">
        <f>IF(K9&gt;0,K9,"")</f>
        <v>130955</v>
      </c>
      <c r="M9" s="132">
        <v>3773</v>
      </c>
      <c r="N9" s="198">
        <f>IF(M9&gt;0,M9,"")</f>
        <v>3773</v>
      </c>
      <c r="O9" s="180">
        <v>26072</v>
      </c>
      <c r="P9" s="198">
        <f>IF(O9&gt;0,O9,"")</f>
        <v>26072</v>
      </c>
      <c r="Q9" s="180">
        <v>50226</v>
      </c>
      <c r="R9" s="198">
        <f>IF(Q9&gt;0,Q9,"")</f>
        <v>50226</v>
      </c>
      <c r="S9" s="180">
        <v>718494</v>
      </c>
      <c r="T9" s="198">
        <f>IF(S9&gt;0,S9,"")</f>
        <v>718494</v>
      </c>
      <c r="U9" s="180">
        <v>41833</v>
      </c>
      <c r="V9" s="198">
        <f>IF(U9&gt;0,U9,"")</f>
        <v>41833</v>
      </c>
      <c r="W9" s="180">
        <v>5271</v>
      </c>
      <c r="X9" s="198">
        <f>IF(W9&gt;0,W9,"")</f>
        <v>5271</v>
      </c>
      <c r="Y9" s="180">
        <v>43136</v>
      </c>
      <c r="Z9" s="198">
        <f>IF(Y9&gt;0,Y9,"")</f>
        <v>43136</v>
      </c>
      <c r="AA9" s="180">
        <v>364</v>
      </c>
      <c r="AB9" s="198">
        <f>IF(AA9&gt;0,AA9,"")</f>
        <v>364</v>
      </c>
      <c r="AC9" s="180">
        <v>5166</v>
      </c>
      <c r="AD9" s="198">
        <f>IF(AC9&gt;0,AC9,"")</f>
        <v>5166</v>
      </c>
      <c r="AE9" s="180">
        <v>0</v>
      </c>
      <c r="AF9" s="198" t="str">
        <f>IF(AE9&gt;0,AE9,"")</f>
        <v/>
      </c>
      <c r="AG9" s="204">
        <f t="shared" ref="AG9:AG18" si="0">C9+E9+G9+I9+K9+M9+O9+Q9+S9+U9+W9+Y9+AA9+AC9+AE9</f>
        <v>1566022</v>
      </c>
      <c r="AH9" s="205">
        <f>IF(AG9&gt;0,AG9,"")</f>
        <v>1566022</v>
      </c>
      <c r="AI9" s="206"/>
      <c r="AJ9" s="132">
        <v>462</v>
      </c>
      <c r="AK9" s="198">
        <f>IF(AJ9&gt;0,AJ9,"")</f>
        <v>462</v>
      </c>
      <c r="AL9" s="206"/>
      <c r="AM9" s="180">
        <v>22609</v>
      </c>
      <c r="AN9" s="198">
        <f>IF(AM9&gt;0,AM9,"")</f>
        <v>22609</v>
      </c>
      <c r="AO9" s="206"/>
      <c r="AP9" s="140">
        <f t="shared" ref="AP9:AP18" si="1">AG9+AJ9+AM9</f>
        <v>1589093</v>
      </c>
      <c r="AQ9" s="207">
        <f>IF(AP9&gt;0,AP9,"")</f>
        <v>1589093</v>
      </c>
      <c r="AR9" s="206"/>
      <c r="AS9" s="132">
        <v>0</v>
      </c>
      <c r="AT9" s="198" t="str">
        <f>IF(AS9&gt;0,AS9,"")</f>
        <v/>
      </c>
      <c r="AU9" s="206"/>
      <c r="AV9" s="139">
        <f t="shared" ref="AV9:AV18" si="2">AP9+AS9</f>
        <v>1589093</v>
      </c>
      <c r="AW9" s="207">
        <f>IF(AV9&gt;0,AV9,"")</f>
        <v>1589093</v>
      </c>
      <c r="AX9" s="206"/>
      <c r="AY9" s="132">
        <v>153022</v>
      </c>
      <c r="AZ9" s="198">
        <f>IF(AY9&gt;0,AY9,"")</f>
        <v>153022</v>
      </c>
      <c r="BA9" s="184"/>
      <c r="BB9" s="183"/>
      <c r="BC9" s="183"/>
      <c r="BD9" s="183"/>
      <c r="BE9" s="179"/>
      <c r="BF9" s="179"/>
      <c r="BG9" s="179"/>
      <c r="BH9" s="179"/>
    </row>
    <row r="10" spans="1:60" x14ac:dyDescent="0.2">
      <c r="A10" s="116">
        <f>A9</f>
        <v>2013</v>
      </c>
      <c r="B10" s="135" t="s">
        <v>47</v>
      </c>
      <c r="C10" s="132">
        <v>119960</v>
      </c>
      <c r="D10" s="198">
        <f>IF(C10&gt;0,(AVERAGE(C$9:C10)),"")</f>
        <v>119876</v>
      </c>
      <c r="E10" s="132">
        <v>1794</v>
      </c>
      <c r="F10" s="198">
        <f>IF(E10&gt;0,(AVERAGE(E$9:E10)),"")</f>
        <v>1787.5</v>
      </c>
      <c r="G10" s="132">
        <v>271663</v>
      </c>
      <c r="H10" s="198">
        <f>IF(G10&gt;0,(AVERAGE(G$9:G10)),"")</f>
        <v>271161.5</v>
      </c>
      <c r="I10" s="140">
        <v>149327</v>
      </c>
      <c r="J10" s="198">
        <f>IF(I10&gt;0,(AVERAGE(I$9:I10)),"")</f>
        <v>148913</v>
      </c>
      <c r="K10" s="140">
        <v>131487</v>
      </c>
      <c r="L10" s="198">
        <f>IF(K10&gt;0,(AVERAGE(K$9:K10)),"")</f>
        <v>131221</v>
      </c>
      <c r="M10" s="132">
        <v>3718</v>
      </c>
      <c r="N10" s="198">
        <f>IF(M10&gt;0,(AVERAGE(M$9:M10)),"")</f>
        <v>3745.5</v>
      </c>
      <c r="O10" s="140">
        <v>26276</v>
      </c>
      <c r="P10" s="198">
        <f>IF(O10&gt;0,(AVERAGE(O$9:O10)),"")</f>
        <v>26174</v>
      </c>
      <c r="Q10" s="140">
        <v>49244</v>
      </c>
      <c r="R10" s="198">
        <f>IF(Q10&gt;0,(AVERAGE(Q$9:Q10)),"")</f>
        <v>49735</v>
      </c>
      <c r="S10" s="140">
        <v>716990</v>
      </c>
      <c r="T10" s="198">
        <f>IF(S10&gt;0,(AVERAGE(S$9:S10)),"")</f>
        <v>717742</v>
      </c>
      <c r="U10" s="139">
        <v>41886</v>
      </c>
      <c r="V10" s="198">
        <f>IF(U10&gt;0,(AVERAGE(U$9:U10)),"")</f>
        <v>41859.5</v>
      </c>
      <c r="W10" s="140">
        <v>5309</v>
      </c>
      <c r="X10" s="198">
        <f>IF(W10&gt;0,(AVERAGE(W$9:W10)),"")</f>
        <v>5290</v>
      </c>
      <c r="Y10" s="140">
        <v>43251</v>
      </c>
      <c r="Z10" s="198">
        <f>IF(Y10&gt;0,(AVERAGE(Y$9:Y10)),"")</f>
        <v>43193.5</v>
      </c>
      <c r="AA10" s="140">
        <v>388</v>
      </c>
      <c r="AB10" s="198">
        <f>IF(AA10&gt;0,(AVERAGE(AA$9:AA10)),"")</f>
        <v>376</v>
      </c>
      <c r="AC10" s="132">
        <v>5060</v>
      </c>
      <c r="AD10" s="198">
        <f>IF(AC10&gt;0,(AVERAGE(AC$9:AC10)),"")</f>
        <v>5113</v>
      </c>
      <c r="AE10" s="140">
        <v>0</v>
      </c>
      <c r="AF10" s="198" t="str">
        <f>IF(AE10&gt;0,(AVERAGE(AE$9:AE10)),"")</f>
        <v/>
      </c>
      <c r="AG10" s="204">
        <f t="shared" si="0"/>
        <v>1566353</v>
      </c>
      <c r="AH10" s="205">
        <f>IF(AG10&gt;0,(AVERAGE(AG$9:AG10)),"")</f>
        <v>1566187.5</v>
      </c>
      <c r="AI10" s="206"/>
      <c r="AJ10" s="132">
        <v>449</v>
      </c>
      <c r="AK10" s="198">
        <f>IF(AJ10&gt;0,(AVERAGE(AJ$9:AJ10)),"")</f>
        <v>455.5</v>
      </c>
      <c r="AL10" s="206"/>
      <c r="AM10" s="140">
        <v>23005</v>
      </c>
      <c r="AN10" s="198">
        <f>IF(AM10&gt;0,(AVERAGE(AM$9:AM10)),"")</f>
        <v>22807</v>
      </c>
      <c r="AO10" s="206"/>
      <c r="AP10" s="140">
        <f t="shared" si="1"/>
        <v>1589807</v>
      </c>
      <c r="AQ10" s="207">
        <f>IF(AP10&gt;0,(AVERAGE(AP$9:AP10)),"")</f>
        <v>1589450</v>
      </c>
      <c r="AR10" s="206"/>
      <c r="AS10" s="132">
        <v>0</v>
      </c>
      <c r="AT10" s="198" t="str">
        <f>IF(AS10&gt;0,(AVERAGE(AS$9:AS10)),"")</f>
        <v/>
      </c>
      <c r="AU10" s="206"/>
      <c r="AV10" s="139">
        <f t="shared" si="2"/>
        <v>1589807</v>
      </c>
      <c r="AW10" s="207">
        <f>IF(AV10&gt;0,(AVERAGE(AV$9:AV10)),"")</f>
        <v>1589450</v>
      </c>
      <c r="AX10" s="206"/>
      <c r="AY10" s="132">
        <v>152729</v>
      </c>
      <c r="AZ10" s="198">
        <f>IF(AY10&gt;0,(AVERAGE(AY$9:AY10)),"")</f>
        <v>152875.5</v>
      </c>
      <c r="BA10" s="184"/>
      <c r="BB10" s="183"/>
      <c r="BC10" s="183"/>
      <c r="BD10" s="183"/>
      <c r="BE10" s="179"/>
      <c r="BF10" s="179"/>
      <c r="BG10" s="179"/>
      <c r="BH10" s="179"/>
    </row>
    <row r="11" spans="1:60" x14ac:dyDescent="0.2">
      <c r="A11" s="116">
        <f>A10</f>
        <v>2013</v>
      </c>
      <c r="B11" s="135" t="s">
        <v>48</v>
      </c>
      <c r="C11" s="132">
        <v>119896</v>
      </c>
      <c r="D11" s="198">
        <f>IF(C11&gt;0,(AVERAGE(C$9:C11)),"")</f>
        <v>119882.66666666667</v>
      </c>
      <c r="E11" s="132">
        <v>1802</v>
      </c>
      <c r="F11" s="198">
        <f>IF(E11&gt;0,(AVERAGE(E$9:E11)),"")</f>
        <v>1792.3333333333333</v>
      </c>
      <c r="G11" s="132">
        <v>272674</v>
      </c>
      <c r="H11" s="198">
        <f>IF(G11&gt;0,(AVERAGE(G$9:G11)),"")</f>
        <v>271665.66666666669</v>
      </c>
      <c r="I11" s="140">
        <v>150086</v>
      </c>
      <c r="J11" s="198">
        <f>IF(I11&gt;0,(AVERAGE(I$9:I11)),"")</f>
        <v>149304</v>
      </c>
      <c r="K11" s="140">
        <v>132562</v>
      </c>
      <c r="L11" s="198">
        <f>IF(K11&gt;0,(AVERAGE(K$9:K11)),"")</f>
        <v>131668</v>
      </c>
      <c r="M11" s="132">
        <v>3731</v>
      </c>
      <c r="N11" s="198">
        <f>IF(M11&gt;0,(AVERAGE(M$9:M11)),"")</f>
        <v>3740.6666666666665</v>
      </c>
      <c r="O11" s="140">
        <v>26351</v>
      </c>
      <c r="P11" s="198">
        <f>IF(O11&gt;0,(AVERAGE(O$9:O11)),"")</f>
        <v>26233</v>
      </c>
      <c r="Q11" s="140">
        <v>48679</v>
      </c>
      <c r="R11" s="198">
        <f>IF(Q11&gt;0,(AVERAGE(Q$9:Q11)),"")</f>
        <v>49383</v>
      </c>
      <c r="S11" s="140">
        <v>718315</v>
      </c>
      <c r="T11" s="198">
        <f>IF(S11&gt;0,(AVERAGE(S$9:S11)),"")</f>
        <v>717933</v>
      </c>
      <c r="U11" s="139">
        <v>41713</v>
      </c>
      <c r="V11" s="198">
        <f>IF(U11&gt;0,(AVERAGE(U$9:U11)),"")</f>
        <v>41810.666666666664</v>
      </c>
      <c r="W11" s="140">
        <v>5324</v>
      </c>
      <c r="X11" s="198">
        <f>IF(W11&gt;0,(AVERAGE(W$9:W11)),"")</f>
        <v>5301.333333333333</v>
      </c>
      <c r="Y11" s="140">
        <v>43294</v>
      </c>
      <c r="Z11" s="198">
        <f>IF(Y11&gt;0,(AVERAGE(Y$9:Y11)),"")</f>
        <v>43227</v>
      </c>
      <c r="AA11" s="140">
        <v>379</v>
      </c>
      <c r="AB11" s="198">
        <f>IF(AA11&gt;0,(AVERAGE(AA$9:AA11)),"")</f>
        <v>377</v>
      </c>
      <c r="AC11" s="132">
        <v>5573</v>
      </c>
      <c r="AD11" s="198">
        <f>IF(AC11&gt;0,(AVERAGE(AC$9:AC11)),"")</f>
        <v>5266.333333333333</v>
      </c>
      <c r="AE11" s="140">
        <v>0</v>
      </c>
      <c r="AF11" s="198" t="str">
        <f>IF(AE11&gt;0,(AVERAGE(AE$9:AE11)),"")</f>
        <v/>
      </c>
      <c r="AG11" s="204">
        <f t="shared" si="0"/>
        <v>1570379</v>
      </c>
      <c r="AH11" s="205">
        <f>IF(AG11&gt;0,(AVERAGE(AG$9:AG11)),"")</f>
        <v>1567584.6666666667</v>
      </c>
      <c r="AI11" s="206"/>
      <c r="AJ11" s="132">
        <v>423</v>
      </c>
      <c r="AK11" s="198">
        <f>IF(AJ11&gt;0,(AVERAGE(AJ$9:AJ11)),"")</f>
        <v>444.66666666666669</v>
      </c>
      <c r="AL11" s="206"/>
      <c r="AM11" s="140">
        <v>23364</v>
      </c>
      <c r="AN11" s="198">
        <f>IF(AM11&gt;0,(AVERAGE(AM$9:AM11)),"")</f>
        <v>22992.666666666668</v>
      </c>
      <c r="AO11" s="206"/>
      <c r="AP11" s="140">
        <f t="shared" si="1"/>
        <v>1594166</v>
      </c>
      <c r="AQ11" s="207">
        <f>IF(AP11&gt;0,(AVERAGE(AP$9:AP11)),"")</f>
        <v>1591022</v>
      </c>
      <c r="AR11" s="206"/>
      <c r="AS11" s="132">
        <v>0</v>
      </c>
      <c r="AT11" s="198" t="str">
        <f>IF(AS11&gt;0,(AVERAGE(AS$9:AS11)),"")</f>
        <v/>
      </c>
      <c r="AU11" s="206"/>
      <c r="AV11" s="139">
        <f t="shared" si="2"/>
        <v>1594166</v>
      </c>
      <c r="AW11" s="207">
        <f>IF(AV11&gt;0,(AVERAGE(AV$9:AV11)),"")</f>
        <v>1591022</v>
      </c>
      <c r="AX11" s="206"/>
      <c r="AY11" s="132">
        <v>152133</v>
      </c>
      <c r="AZ11" s="198">
        <f>IF(AY11&gt;0,(AVERAGE(AY$9:AY11)),"")</f>
        <v>152628</v>
      </c>
      <c r="BA11" s="184"/>
      <c r="BB11" s="183"/>
      <c r="BC11" s="183"/>
      <c r="BD11" s="183"/>
      <c r="BE11" s="179"/>
      <c r="BF11" s="179"/>
      <c r="BG11" s="179"/>
      <c r="BH11" s="179"/>
    </row>
    <row r="12" spans="1:60" x14ac:dyDescent="0.2">
      <c r="A12" s="116">
        <f>A11</f>
        <v>2013</v>
      </c>
      <c r="B12" s="135" t="s">
        <v>49</v>
      </c>
      <c r="C12" s="132">
        <v>119850</v>
      </c>
      <c r="D12" s="198">
        <f>IF(C12&gt;0,(AVERAGE(C$9:C12)),"")</f>
        <v>119874.5</v>
      </c>
      <c r="E12" s="132">
        <v>1812</v>
      </c>
      <c r="F12" s="198">
        <f>IF(E12&gt;0,(AVERAGE(E$9:E12)),"")</f>
        <v>1797.25</v>
      </c>
      <c r="G12" s="132">
        <v>273038</v>
      </c>
      <c r="H12" s="198">
        <f>IF(G12&gt;0,(AVERAGE(G$9:G12)),"")</f>
        <v>272008.75</v>
      </c>
      <c r="I12" s="140">
        <v>150389</v>
      </c>
      <c r="J12" s="198">
        <f>IF(I12&gt;0,(AVERAGE(I$9:I12)),"")</f>
        <v>149575.25</v>
      </c>
      <c r="K12" s="140">
        <v>132513</v>
      </c>
      <c r="L12" s="198">
        <f>IF(K12&gt;0,(AVERAGE(K$9:K12)),"")</f>
        <v>131879.25</v>
      </c>
      <c r="M12" s="132">
        <v>3744</v>
      </c>
      <c r="N12" s="198">
        <f>IF(M12&gt;0,(AVERAGE(M$9:M12)),"")</f>
        <v>3741.5</v>
      </c>
      <c r="O12" s="141">
        <v>25946</v>
      </c>
      <c r="P12" s="198">
        <f>IF(O12&gt;0,(AVERAGE(O$9:O12)),"")</f>
        <v>26161.25</v>
      </c>
      <c r="Q12" s="141">
        <v>48047</v>
      </c>
      <c r="R12" s="198">
        <f>IF(Q12&gt;0,(AVERAGE(Q$9:Q12)),"")</f>
        <v>49049</v>
      </c>
      <c r="S12" s="142">
        <v>718640</v>
      </c>
      <c r="T12" s="198">
        <f>IF(S12&gt;0,(AVERAGE(S$9:S12)),"")</f>
        <v>718109.75</v>
      </c>
      <c r="U12" s="141">
        <v>41484</v>
      </c>
      <c r="V12" s="198">
        <f>IF(U12&gt;0,(AVERAGE(U$9:U12)),"")</f>
        <v>41729</v>
      </c>
      <c r="W12" s="141">
        <v>5353</v>
      </c>
      <c r="X12" s="198">
        <f>IF(W12&gt;0,(AVERAGE(W$9:W12)),"")</f>
        <v>5314.25</v>
      </c>
      <c r="Y12" s="141">
        <v>43071</v>
      </c>
      <c r="Z12" s="198">
        <f>IF(Y12&gt;0,(AVERAGE(Y$9:Y12)),"")</f>
        <v>43188</v>
      </c>
      <c r="AA12" s="141">
        <v>376</v>
      </c>
      <c r="AB12" s="198">
        <f>IF(AA12&gt;0,(AVERAGE(AA$9:AA12)),"")</f>
        <v>376.75</v>
      </c>
      <c r="AC12" s="132">
        <v>5687</v>
      </c>
      <c r="AD12" s="198">
        <f>IF(AC12&gt;0,(AVERAGE(AC$9:AC12)),"")</f>
        <v>5371.5</v>
      </c>
      <c r="AE12" s="140">
        <v>0</v>
      </c>
      <c r="AF12" s="198" t="str">
        <f>IF(AE12&gt;0,(AVERAGE(AE$9:AE12)),"")</f>
        <v/>
      </c>
      <c r="AG12" s="204">
        <f t="shared" si="0"/>
        <v>1569950</v>
      </c>
      <c r="AH12" s="205">
        <f>IF(AG12&gt;0,(AVERAGE(AG$9:AG12)),"")</f>
        <v>1568176</v>
      </c>
      <c r="AI12" s="206"/>
      <c r="AJ12" s="132">
        <v>447</v>
      </c>
      <c r="AK12" s="198">
        <f>IF(AJ12&gt;0,(AVERAGE(AJ$9:AJ12)),"")</f>
        <v>445.25</v>
      </c>
      <c r="AL12" s="206"/>
      <c r="AM12" s="141">
        <v>23689</v>
      </c>
      <c r="AN12" s="198">
        <f>IF(AM12&gt;0,(AVERAGE(AM$9:AM12)),"")</f>
        <v>23166.75</v>
      </c>
      <c r="AO12" s="206"/>
      <c r="AP12" s="140">
        <f t="shared" si="1"/>
        <v>1594086</v>
      </c>
      <c r="AQ12" s="207">
        <f>IF(AP12&gt;0,(AVERAGE(AP$9:AP12)),"")</f>
        <v>1591788</v>
      </c>
      <c r="AR12" s="206"/>
      <c r="AS12" s="132">
        <v>0</v>
      </c>
      <c r="AT12" s="198" t="str">
        <f>IF(AS12&gt;0,(AVERAGE(AS$9:AS12)),"")</f>
        <v/>
      </c>
      <c r="AU12" s="206"/>
      <c r="AV12" s="139">
        <f t="shared" si="2"/>
        <v>1594086</v>
      </c>
      <c r="AW12" s="207">
        <f>IF(AV12&gt;0,(AVERAGE(AV$9:AV12)),"")</f>
        <v>1591788</v>
      </c>
      <c r="AX12" s="206"/>
      <c r="AY12" s="132">
        <v>151142</v>
      </c>
      <c r="AZ12" s="198">
        <f>IF(AY12&gt;0,(AVERAGE(AY$9:AY12)),"")</f>
        <v>152256.5</v>
      </c>
      <c r="BA12" s="184"/>
      <c r="BB12" s="183"/>
      <c r="BC12" s="183"/>
      <c r="BD12" s="183"/>
      <c r="BE12" s="179"/>
      <c r="BF12" s="179"/>
      <c r="BG12" s="179"/>
      <c r="BH12" s="179"/>
    </row>
    <row r="13" spans="1:60" x14ac:dyDescent="0.2">
      <c r="A13" s="116">
        <f>A12</f>
        <v>2013</v>
      </c>
      <c r="B13" s="117" t="s">
        <v>50</v>
      </c>
      <c r="C13" s="132">
        <v>123650</v>
      </c>
      <c r="D13" s="198">
        <f>IF(C13&gt;0,(AVERAGE(C$9:C13)),"")</f>
        <v>120629.6</v>
      </c>
      <c r="E13" s="132">
        <v>1859</v>
      </c>
      <c r="F13" s="198">
        <f>IF(E13&gt;0,(AVERAGE(E$9:E13)),"")</f>
        <v>1809.6</v>
      </c>
      <c r="G13" s="132">
        <v>284609</v>
      </c>
      <c r="H13" s="198">
        <f>IF(G13&gt;0,(AVERAGE(G$9:G13)),"")</f>
        <v>274528.8</v>
      </c>
      <c r="I13" s="140">
        <v>155949</v>
      </c>
      <c r="J13" s="198">
        <f>IF(I13&gt;0,(AVERAGE(I$9:I13)),"")</f>
        <v>150850</v>
      </c>
      <c r="K13" s="140">
        <v>138808</v>
      </c>
      <c r="L13" s="198">
        <f>IF(K13&gt;0,(AVERAGE(K$9:K13)),"")</f>
        <v>133265</v>
      </c>
      <c r="M13" s="132">
        <v>3879</v>
      </c>
      <c r="N13" s="198">
        <f>IF(M13&gt;0,(AVERAGE(M$9:M13)),"")</f>
        <v>3769</v>
      </c>
      <c r="O13" s="140">
        <v>31457</v>
      </c>
      <c r="P13" s="198">
        <f>IF(O13&gt;0,(AVERAGE(O$9:O13)),"")</f>
        <v>27220.400000000001</v>
      </c>
      <c r="Q13" s="140">
        <v>50491</v>
      </c>
      <c r="R13" s="198">
        <f>IF(Q13&gt;0,(AVERAGE(Q$9:Q13)),"")</f>
        <v>49337.4</v>
      </c>
      <c r="S13" s="228">
        <v>747386</v>
      </c>
      <c r="T13" s="198">
        <f>IF(S13&gt;0,(AVERAGE(S$9:S13)),"")</f>
        <v>723965</v>
      </c>
      <c r="U13" s="139">
        <v>42681</v>
      </c>
      <c r="V13" s="198">
        <f>IF(U13&gt;0,(AVERAGE(U$9:U13)),"")</f>
        <v>41919.4</v>
      </c>
      <c r="W13" s="140">
        <v>5333</v>
      </c>
      <c r="X13" s="198">
        <f>IF(W13&gt;0,(AVERAGE(W$9:W13)),"")</f>
        <v>5318</v>
      </c>
      <c r="Y13" s="140">
        <v>44155</v>
      </c>
      <c r="Z13" s="198">
        <f>IF(Y13&gt;0,(AVERAGE(Y$9:Y13)),"")</f>
        <v>43381.4</v>
      </c>
      <c r="AA13" s="140">
        <v>461</v>
      </c>
      <c r="AB13" s="198">
        <f>IF(AA13&gt;0,(AVERAGE(AA$9:AA13)),"")</f>
        <v>393.6</v>
      </c>
      <c r="AC13" s="132">
        <v>5299</v>
      </c>
      <c r="AD13" s="198">
        <f>IF(AC13&gt;0,(AVERAGE(AC$9:AC13)),"")</f>
        <v>5357</v>
      </c>
      <c r="AE13" s="140">
        <v>0</v>
      </c>
      <c r="AF13" s="198" t="str">
        <f>IF(AE13&gt;0,(AVERAGE(AE$9:AE13)),"")</f>
        <v/>
      </c>
      <c r="AG13" s="213">
        <f t="shared" si="0"/>
        <v>1636017</v>
      </c>
      <c r="AH13" s="203">
        <f>IF(AG13&gt;0,(AVERAGE(AG$9:AG13)),"")</f>
        <v>1581744.2</v>
      </c>
      <c r="AI13" s="214"/>
      <c r="AJ13" s="132">
        <v>541</v>
      </c>
      <c r="AK13" s="198">
        <f>IF(AJ13&gt;0,(AVERAGE(AJ$9:AJ13)),"")</f>
        <v>464.4</v>
      </c>
      <c r="AL13" s="214"/>
      <c r="AM13" s="140">
        <v>24532</v>
      </c>
      <c r="AN13" s="198">
        <f>IF(AM13&gt;0,(AVERAGE(AM$9:AM13)),"")</f>
        <v>23439.8</v>
      </c>
      <c r="AO13" s="214"/>
      <c r="AP13" s="140">
        <f t="shared" si="1"/>
        <v>1661090</v>
      </c>
      <c r="AQ13" s="207">
        <f>IF(AP13&gt;0,(AVERAGE(AP$9:AP13)),"")</f>
        <v>1605648.4</v>
      </c>
      <c r="AR13" s="214"/>
      <c r="AS13" s="132">
        <v>0</v>
      </c>
      <c r="AT13" s="198" t="str">
        <f>IF(AS13&gt;0,(AVERAGE(AS$9:AS13)),"")</f>
        <v/>
      </c>
      <c r="AU13" s="206"/>
      <c r="AV13" s="139">
        <f t="shared" si="2"/>
        <v>1661090</v>
      </c>
      <c r="AW13" s="207">
        <f>IF(AV13&gt;0,(AVERAGE(AV$9:AV13)),"")</f>
        <v>1605648.4</v>
      </c>
      <c r="AX13" s="214"/>
      <c r="AY13" s="132">
        <v>153476</v>
      </c>
      <c r="AZ13" s="198">
        <f>IF(AY13&gt;0,(AVERAGE(AY$9:AY13)),"")</f>
        <v>152500.4</v>
      </c>
      <c r="BA13" s="180"/>
      <c r="BB13" s="236"/>
      <c r="BC13" s="179"/>
      <c r="BD13" s="179"/>
      <c r="BE13" s="179"/>
      <c r="BF13" s="179"/>
      <c r="BG13" s="179"/>
      <c r="BH13" s="179"/>
    </row>
    <row r="14" spans="1:60" x14ac:dyDescent="0.2">
      <c r="A14" s="116">
        <f>A13</f>
        <v>2013</v>
      </c>
      <c r="B14" s="117" t="s">
        <v>51</v>
      </c>
      <c r="C14" s="132">
        <v>123871</v>
      </c>
      <c r="D14" s="198">
        <f>IF(C14&gt;0,(AVERAGE(C$9:C14)),"")</f>
        <v>121169.83333333333</v>
      </c>
      <c r="E14" s="132">
        <v>1854</v>
      </c>
      <c r="F14" s="198">
        <f>IF(E14&gt;0,(AVERAGE(E$9:E14)),"")</f>
        <v>1817</v>
      </c>
      <c r="G14" s="132">
        <v>284897</v>
      </c>
      <c r="H14" s="198">
        <f>IF(G14&gt;0,(AVERAGE(G$9:G14)),"")</f>
        <v>276256.83333333331</v>
      </c>
      <c r="I14" s="140">
        <v>163128</v>
      </c>
      <c r="J14" s="198">
        <f>IF(I14&gt;0,(AVERAGE(I$9:I14)),"")</f>
        <v>152896.33333333334</v>
      </c>
      <c r="K14" s="140">
        <v>147617</v>
      </c>
      <c r="L14" s="198">
        <f>IF(K14&gt;0,(AVERAGE(K$9:K14)),"")</f>
        <v>135657</v>
      </c>
      <c r="M14" s="132">
        <v>3882</v>
      </c>
      <c r="N14" s="198">
        <f>IF(M14&gt;0,(AVERAGE(M$9:M14)),"")</f>
        <v>3787.8333333333335</v>
      </c>
      <c r="O14" s="140">
        <v>29825</v>
      </c>
      <c r="P14" s="198">
        <f>IF(O14&gt;0,(AVERAGE(O$9:O14)),"")</f>
        <v>27654.5</v>
      </c>
      <c r="Q14" s="140">
        <v>49460</v>
      </c>
      <c r="R14" s="198">
        <f>IF(Q14&gt;0,(AVERAGE(Q$9:Q14)),"")</f>
        <v>49357.833333333336</v>
      </c>
      <c r="S14" s="140">
        <v>737783</v>
      </c>
      <c r="T14" s="198">
        <f>IF(S14&gt;0,(AVERAGE(S$9:S14)),"")</f>
        <v>726268</v>
      </c>
      <c r="U14" s="139">
        <v>42115</v>
      </c>
      <c r="V14" s="198">
        <f>IF(U14&gt;0,(AVERAGE(U$9:U14)),"")</f>
        <v>41952</v>
      </c>
      <c r="W14" s="140">
        <v>5332</v>
      </c>
      <c r="X14" s="198">
        <f>IF(W14&gt;0,(AVERAGE(W$9:W14)),"")</f>
        <v>5320.333333333333</v>
      </c>
      <c r="Y14" s="140">
        <v>44148</v>
      </c>
      <c r="Z14" s="198">
        <f>IF(Y14&gt;0,(AVERAGE(Y$9:Y14)),"")</f>
        <v>43509.166666666664</v>
      </c>
      <c r="AA14" s="140">
        <v>469</v>
      </c>
      <c r="AB14" s="198">
        <f>IF(AA14&gt;0,(AVERAGE(AA$9:AA14)),"")</f>
        <v>406.16666666666669</v>
      </c>
      <c r="AC14" s="132">
        <v>5436</v>
      </c>
      <c r="AD14" s="198">
        <f>IF(AC14&gt;0,(AVERAGE(AC$9:AC14)),"")</f>
        <v>5370.166666666667</v>
      </c>
      <c r="AE14" s="140">
        <v>0</v>
      </c>
      <c r="AF14" s="198" t="str">
        <f>IF(AE14&gt;0,(AVERAGE(AE$9:AE14)),"")</f>
        <v/>
      </c>
      <c r="AG14" s="213">
        <f t="shared" si="0"/>
        <v>1639817</v>
      </c>
      <c r="AH14" s="203">
        <f>IF(AG14&gt;0,(AVERAGE(AG$9:AG14)),"")</f>
        <v>1591423</v>
      </c>
      <c r="AI14" s="206"/>
      <c r="AJ14" s="132">
        <v>564</v>
      </c>
      <c r="AK14" s="198">
        <f>IF(AJ14&gt;0,(AVERAGE(AJ$9:AJ14)),"")</f>
        <v>481</v>
      </c>
      <c r="AL14" s="206"/>
      <c r="AM14" s="140">
        <v>24608</v>
      </c>
      <c r="AN14" s="198">
        <f>IF(AM14&gt;0,(AVERAGE(AM$9:AM14)),"")</f>
        <v>23634.5</v>
      </c>
      <c r="AO14" s="206"/>
      <c r="AP14" s="140">
        <f t="shared" si="1"/>
        <v>1664989</v>
      </c>
      <c r="AQ14" s="198">
        <f>IF(AP14&gt;0,(AVERAGE(AP$9:AP14)),"")</f>
        <v>1615538.5</v>
      </c>
      <c r="AR14" s="206"/>
      <c r="AS14" s="132">
        <v>0</v>
      </c>
      <c r="AT14" s="198" t="str">
        <f>IF(AS14&gt;0,(AVERAGE(AS$9:AS14)),"")</f>
        <v/>
      </c>
      <c r="AU14" s="206"/>
      <c r="AV14" s="139">
        <f t="shared" si="2"/>
        <v>1664989</v>
      </c>
      <c r="AW14" s="198">
        <f>IF(AV14&gt;0,(AVERAGE(AV$9:AV14)),"")</f>
        <v>1615538.5</v>
      </c>
      <c r="AX14" s="206"/>
      <c r="AY14" s="132">
        <v>150010</v>
      </c>
      <c r="AZ14" s="198">
        <f>IF(AY14&gt;0,(AVERAGE(AY$9:AY14)),"")</f>
        <v>152085.33333333334</v>
      </c>
      <c r="BA14" s="184"/>
      <c r="BB14" s="237"/>
      <c r="BC14" s="183"/>
      <c r="BD14" s="183"/>
      <c r="BE14" s="183"/>
      <c r="BF14" s="183"/>
      <c r="BG14" s="183"/>
      <c r="BH14" s="183"/>
    </row>
    <row r="15" spans="1:60" x14ac:dyDescent="0.2">
      <c r="A15" s="116">
        <v>2014</v>
      </c>
      <c r="B15" s="117" t="s">
        <v>52</v>
      </c>
      <c r="C15" s="132">
        <v>123909</v>
      </c>
      <c r="D15" s="198">
        <f>IF(C15&gt;0,(AVERAGE(C$9:C15)),"")</f>
        <v>121561.14285714286</v>
      </c>
      <c r="E15" s="132">
        <v>1867</v>
      </c>
      <c r="F15" s="198">
        <f>IF(E15&gt;0,(AVERAGE(E$9:E15)),"")</f>
        <v>1824.1428571428571</v>
      </c>
      <c r="G15" s="132">
        <v>285478</v>
      </c>
      <c r="H15" s="198">
        <f>IF(G15&gt;0,(AVERAGE(G$9:G15)),"")</f>
        <v>277574.14285714284</v>
      </c>
      <c r="I15" s="140">
        <v>151892</v>
      </c>
      <c r="J15" s="198">
        <f>IF(I15&gt;0,(AVERAGE(I$9:I15)),"")</f>
        <v>152752.85714285713</v>
      </c>
      <c r="K15" s="140">
        <v>137212</v>
      </c>
      <c r="L15" s="198">
        <f>IF(K15&gt;0,(AVERAGE(K$9:K15)),"")</f>
        <v>135879.14285714287</v>
      </c>
      <c r="M15" s="132">
        <v>3911</v>
      </c>
      <c r="N15" s="198">
        <f>IF(M15&gt;0,(AVERAGE(M$9:M15)),"")</f>
        <v>3805.4285714285716</v>
      </c>
      <c r="O15" s="139">
        <v>29151</v>
      </c>
      <c r="P15" s="198">
        <f>IF(O15&gt;0,(AVERAGE(O$9:O15)),"")</f>
        <v>27868.285714285714</v>
      </c>
      <c r="Q15" s="139">
        <v>51253</v>
      </c>
      <c r="R15" s="198">
        <f>IF(Q15&gt;0,(AVERAGE(Q$9:Q15)),"")</f>
        <v>49628.571428571428</v>
      </c>
      <c r="S15" s="228">
        <v>748313</v>
      </c>
      <c r="T15" s="198">
        <f>IF(S15&gt;0,(AVERAGE(S$9:S15)),"")</f>
        <v>729417.28571428568</v>
      </c>
      <c r="U15" s="139">
        <v>112385</v>
      </c>
      <c r="V15" s="198">
        <f>IF(U15&gt;0,(AVERAGE(U$9:U15)),"")</f>
        <v>52013.857142857145</v>
      </c>
      <c r="W15" s="139">
        <v>5287</v>
      </c>
      <c r="X15" s="198">
        <f>IF(W15&gt;0,(AVERAGE(W$9:W15)),"")</f>
        <v>5315.5714285714284</v>
      </c>
      <c r="Y15" s="139">
        <v>43756</v>
      </c>
      <c r="Z15" s="198">
        <f>IF(Y15&gt;0,(AVERAGE(Y$9:Y15)),"")</f>
        <v>43544.428571428572</v>
      </c>
      <c r="AA15" s="139">
        <v>473</v>
      </c>
      <c r="AB15" s="198">
        <f>IF(AA15&gt;0,(AVERAGE(AA$9:AA15)),"")</f>
        <v>415.71428571428572</v>
      </c>
      <c r="AC15" s="132">
        <v>5921</v>
      </c>
      <c r="AD15" s="198">
        <f>IF(AC15&gt;0,(AVERAGE(AC$9:AC15)),"")</f>
        <v>5448.8571428571431</v>
      </c>
      <c r="AE15" s="140">
        <v>0</v>
      </c>
      <c r="AF15" s="198" t="str">
        <f>IF(AE15&gt;0,(AVERAGE(AE$9:AE15)),"")</f>
        <v/>
      </c>
      <c r="AG15" s="213">
        <f t="shared" si="0"/>
        <v>1700808</v>
      </c>
      <c r="AH15" s="203">
        <f>IF(AG15&gt;0,(AVERAGE(AG$9:AG15)),"")</f>
        <v>1607049.4285714286</v>
      </c>
      <c r="AI15" s="206"/>
      <c r="AJ15" s="132">
        <v>540</v>
      </c>
      <c r="AK15" s="198">
        <f>IF(AJ15&gt;0,(AVERAGE(AJ$9:AJ15)),"")</f>
        <v>489.42857142857144</v>
      </c>
      <c r="AL15" s="206"/>
      <c r="AM15" s="139">
        <v>23739</v>
      </c>
      <c r="AN15" s="198">
        <f>IF(AM15&gt;0,(AVERAGE(AM$9:AM15)),"")</f>
        <v>23649.428571428572</v>
      </c>
      <c r="AO15" s="206"/>
      <c r="AP15" s="140">
        <f t="shared" si="1"/>
        <v>1725087</v>
      </c>
      <c r="AQ15" s="198">
        <f>IF(AP15&gt;0,(AVERAGE(AP$9:AP15)),"")</f>
        <v>1631188.2857142857</v>
      </c>
      <c r="AR15" s="206"/>
      <c r="AS15" s="132">
        <v>0</v>
      </c>
      <c r="AT15" s="198" t="str">
        <f>IF(AS15&gt;0,(AVERAGE(AS$9:AS15)),"")</f>
        <v/>
      </c>
      <c r="AU15" s="206"/>
      <c r="AV15" s="139">
        <f t="shared" si="2"/>
        <v>1725087</v>
      </c>
      <c r="AW15" s="198">
        <f>IF(AV15&gt;0,(AVERAGE(AV$9:AV15)),"")</f>
        <v>1631188.2857142857</v>
      </c>
      <c r="AX15" s="206"/>
      <c r="AY15" s="132">
        <v>85816</v>
      </c>
      <c r="AZ15" s="198">
        <f>IF(AY15&gt;0,(AVERAGE(AY$9:AY15)),"")</f>
        <v>142618.28571428571</v>
      </c>
      <c r="BA15" s="184"/>
      <c r="BB15" s="237"/>
      <c r="BC15" s="183"/>
      <c r="BD15" s="183"/>
      <c r="BE15" s="183"/>
      <c r="BF15" s="183"/>
      <c r="BG15" s="183"/>
      <c r="BH15" s="183"/>
    </row>
    <row r="16" spans="1:60" x14ac:dyDescent="0.2">
      <c r="A16" s="116">
        <f>A15</f>
        <v>2014</v>
      </c>
      <c r="B16" s="117" t="s">
        <v>53</v>
      </c>
      <c r="C16" s="132">
        <v>123769</v>
      </c>
      <c r="D16" s="198">
        <f>IF(C16&gt;0,(AVERAGE(C$9:C16)),"")</f>
        <v>121837.125</v>
      </c>
      <c r="E16" s="132">
        <v>1886</v>
      </c>
      <c r="F16" s="198">
        <f>IF(E16&gt;0,(AVERAGE(E$9:E16)),"")</f>
        <v>1831.875</v>
      </c>
      <c r="G16" s="132">
        <v>286003</v>
      </c>
      <c r="H16" s="198">
        <f>IF(G16&gt;0,(AVERAGE(G$9:G16)),"")</f>
        <v>278627.75</v>
      </c>
      <c r="I16" s="140">
        <v>157380</v>
      </c>
      <c r="J16" s="198">
        <f>IF(I16&gt;0,(AVERAGE(I$9:I16)),"")</f>
        <v>153331.25</v>
      </c>
      <c r="K16" s="140">
        <v>143906</v>
      </c>
      <c r="L16" s="198">
        <f>IF(K16&gt;0,(AVERAGE(K$9:K16)),"")</f>
        <v>136882.5</v>
      </c>
      <c r="M16" s="132">
        <v>3946</v>
      </c>
      <c r="N16" s="198">
        <f>IF(M16&gt;0,(AVERAGE(M$9:M16)),"")</f>
        <v>3823</v>
      </c>
      <c r="O16" s="140">
        <v>27644</v>
      </c>
      <c r="P16" s="198">
        <f>IF(O16&gt;0,(AVERAGE(O$9:O16)),"")</f>
        <v>27840.25</v>
      </c>
      <c r="Q16" s="140">
        <v>52520</v>
      </c>
      <c r="R16" s="198">
        <f>IF(Q16&gt;0,(AVERAGE(Q$9:Q16)),"")</f>
        <v>49990</v>
      </c>
      <c r="S16" s="140">
        <v>751129</v>
      </c>
      <c r="T16" s="198">
        <f>IF(S16&gt;0,(AVERAGE(S$9:S16)),"")</f>
        <v>732131.25</v>
      </c>
      <c r="U16" s="140">
        <v>111980</v>
      </c>
      <c r="V16" s="198">
        <f>IF(U16&gt;0,(AVERAGE(U$9:U16)),"")</f>
        <v>59509.625</v>
      </c>
      <c r="W16" s="140">
        <v>5330</v>
      </c>
      <c r="X16" s="198">
        <f>IF(W16&gt;0,(AVERAGE(W$9:W16)),"")</f>
        <v>5317.375</v>
      </c>
      <c r="Y16" s="140">
        <v>43653</v>
      </c>
      <c r="Z16" s="198">
        <f>IF(Y16&gt;0,(AVERAGE(Y$9:Y16)),"")</f>
        <v>43558</v>
      </c>
      <c r="AA16" s="140">
        <v>472</v>
      </c>
      <c r="AB16" s="198">
        <f>IF(AA16&gt;0,(AVERAGE(AA$9:AA16)),"")</f>
        <v>422.75</v>
      </c>
      <c r="AC16" s="132">
        <v>6384</v>
      </c>
      <c r="AD16" s="198">
        <f>IF(AC16&gt;0,(AVERAGE(AC$9:AC16)),"")</f>
        <v>5565.75</v>
      </c>
      <c r="AE16" s="140">
        <v>0</v>
      </c>
      <c r="AF16" s="198" t="str">
        <f>IF(AE16&gt;0,(AVERAGE(AE$9:AE16)),"")</f>
        <v/>
      </c>
      <c r="AG16" s="213">
        <f t="shared" si="0"/>
        <v>1716002</v>
      </c>
      <c r="AH16" s="203">
        <f>IF(AG16&gt;0,(AVERAGE(AG$9:AG16)),"")</f>
        <v>1620668.5</v>
      </c>
      <c r="AI16" s="206"/>
      <c r="AJ16" s="132">
        <v>539</v>
      </c>
      <c r="AK16" s="198">
        <f>IF(AJ16&gt;0,(AVERAGE(AJ$9:AJ16)),"")</f>
        <v>495.625</v>
      </c>
      <c r="AL16" s="206"/>
      <c r="AM16" s="140">
        <v>22505</v>
      </c>
      <c r="AN16" s="198">
        <f>IF(AM16&gt;0,(AVERAGE(AM$9:AM16)),"")</f>
        <v>23506.375</v>
      </c>
      <c r="AO16" s="206"/>
      <c r="AP16" s="140">
        <f t="shared" si="1"/>
        <v>1739046</v>
      </c>
      <c r="AQ16" s="198">
        <f>IF(AP16&gt;0,(AVERAGE(AP$9:AP16)),"")</f>
        <v>1644670.5</v>
      </c>
      <c r="AR16" s="206"/>
      <c r="AS16" s="132">
        <v>0</v>
      </c>
      <c r="AT16" s="198" t="str">
        <f>IF(AS16&gt;0,(AVERAGE(AS$9:AS16)),"")</f>
        <v/>
      </c>
      <c r="AU16" s="206"/>
      <c r="AV16" s="139">
        <f t="shared" si="2"/>
        <v>1739046</v>
      </c>
      <c r="AW16" s="198">
        <f>IF(AV16&gt;0,(AVERAGE(AV$9:AV16)),"")</f>
        <v>1644670.5</v>
      </c>
      <c r="AX16" s="206"/>
      <c r="AY16" s="132">
        <v>85798</v>
      </c>
      <c r="AZ16" s="198">
        <f>IF(AY16&gt;0,(AVERAGE(AY$9:AY16)),"")</f>
        <v>135515.75</v>
      </c>
      <c r="BA16" s="184"/>
      <c r="BB16" s="237"/>
      <c r="BC16" s="183"/>
      <c r="BD16" s="183"/>
      <c r="BE16" s="183"/>
      <c r="BF16" s="183"/>
      <c r="BG16" s="183"/>
      <c r="BH16" s="183"/>
    </row>
    <row r="17" spans="1:60" s="87" customFormat="1" x14ac:dyDescent="0.2">
      <c r="A17" s="116">
        <f>A16</f>
        <v>2014</v>
      </c>
      <c r="B17" s="117" t="s">
        <v>54</v>
      </c>
      <c r="C17" s="132">
        <v>118753</v>
      </c>
      <c r="D17" s="198">
        <f>IF(C17&gt;0,(AVERAGE(C$9:C17)),"")</f>
        <v>121494.44444444444</v>
      </c>
      <c r="E17" s="229">
        <v>1811</v>
      </c>
      <c r="F17" s="198">
        <f>IF(E17&gt;0,(AVERAGE(E$9:E17)),"")</f>
        <v>1829.5555555555557</v>
      </c>
      <c r="G17" s="229">
        <v>273001</v>
      </c>
      <c r="H17" s="198">
        <f>IF(G17&gt;0,(AVERAGE(G$9:G17)),"")</f>
        <v>278002.55555555556</v>
      </c>
      <c r="I17" s="229">
        <v>158812</v>
      </c>
      <c r="J17" s="198">
        <f>IF(I17&gt;0,(AVERAGE(I$9:I17)),"")</f>
        <v>153940.22222222222</v>
      </c>
      <c r="K17" s="229">
        <v>148342</v>
      </c>
      <c r="L17" s="198">
        <f>IF(K17&gt;0,(AVERAGE(K$9:K17)),"")</f>
        <v>138155.77777777778</v>
      </c>
      <c r="M17" s="140">
        <v>3943</v>
      </c>
      <c r="N17" s="198">
        <f>IF(M17&gt;0,(AVERAGE(M$9:M17)),"")</f>
        <v>3836.3333333333335</v>
      </c>
      <c r="O17" s="140">
        <v>20384</v>
      </c>
      <c r="P17" s="198">
        <f>IF(O17&gt;0,(AVERAGE(O$9:O17)),"")</f>
        <v>27011.777777777777</v>
      </c>
      <c r="Q17" s="140">
        <v>50838</v>
      </c>
      <c r="R17" s="198">
        <f>IF(Q17&gt;0,(AVERAGE(Q$9:Q17)),"")</f>
        <v>50084.222222222219</v>
      </c>
      <c r="S17" s="230">
        <v>741814</v>
      </c>
      <c r="T17" s="198">
        <f>IF(S17&gt;0,(AVERAGE(S$9:S17)),"")</f>
        <v>733207.11111111112</v>
      </c>
      <c r="U17" s="229">
        <v>110411</v>
      </c>
      <c r="V17" s="198">
        <f>IF(U17&gt;0,(AVERAGE(U$9:U17)),"")</f>
        <v>65165.333333333336</v>
      </c>
      <c r="W17" s="230">
        <v>5424</v>
      </c>
      <c r="X17" s="198">
        <f>IF(W17&gt;0,(AVERAGE(W$9:W17)),"")</f>
        <v>5329.2222222222226</v>
      </c>
      <c r="Y17" s="231">
        <v>41642</v>
      </c>
      <c r="Z17" s="198">
        <f>IF(Y17&gt;0,(AVERAGE(Y$9:Y17)),"")</f>
        <v>43345.111111111109</v>
      </c>
      <c r="AA17" s="229">
        <v>364</v>
      </c>
      <c r="AB17" s="198">
        <f>IF(AA17&gt;0,(AVERAGE(AA$9:AA17)),"")</f>
        <v>416.22222222222223</v>
      </c>
      <c r="AC17" s="132">
        <v>6254</v>
      </c>
      <c r="AD17" s="198">
        <f>IF(AC17&gt;0,(AVERAGE(AC$9:AC17)),"")</f>
        <v>5642.2222222222226</v>
      </c>
      <c r="AE17" s="140">
        <v>0</v>
      </c>
      <c r="AF17" s="198" t="str">
        <f>IF(AE17&gt;0,(AVERAGE(AE$9:AE17)),"")</f>
        <v/>
      </c>
      <c r="AG17" s="203">
        <f t="shared" si="0"/>
        <v>1681793</v>
      </c>
      <c r="AH17" s="203">
        <f>IF(AG17&gt;0,(AVERAGE(AG$9:AG17)),"")</f>
        <v>1627460.111111111</v>
      </c>
      <c r="AI17" s="206"/>
      <c r="AJ17" s="132">
        <v>457</v>
      </c>
      <c r="AK17" s="198">
        <f>IF(AJ17&gt;0,(AVERAGE(AJ$9:AJ17)),"")</f>
        <v>491.33333333333331</v>
      </c>
      <c r="AL17" s="206"/>
      <c r="AM17" s="232">
        <v>21563</v>
      </c>
      <c r="AN17" s="198">
        <f>IF(AM17&gt;0,(AVERAGE(AM$9:AM17)),"")</f>
        <v>23290.444444444445</v>
      </c>
      <c r="AO17" s="206"/>
      <c r="AP17" s="198">
        <f t="shared" si="1"/>
        <v>1703813</v>
      </c>
      <c r="AQ17" s="198">
        <f>IF(AP17&gt;0,(AVERAGE(AP$9:AP17)),"")</f>
        <v>1651241.888888889</v>
      </c>
      <c r="AR17" s="206"/>
      <c r="AS17" s="198">
        <v>0</v>
      </c>
      <c r="AT17" s="198" t="str">
        <f>IF(AS17&gt;0,(AVERAGE(AS$9:AS17)),"")</f>
        <v/>
      </c>
      <c r="AU17" s="206"/>
      <c r="AV17" s="198">
        <f t="shared" si="2"/>
        <v>1703813</v>
      </c>
      <c r="AW17" s="198">
        <f>IF(AV17&gt;0,(AVERAGE(AV$9:AV17)),"")</f>
        <v>1651241.888888889</v>
      </c>
      <c r="AX17" s="206"/>
      <c r="AY17" s="132">
        <v>82846</v>
      </c>
      <c r="AZ17" s="198">
        <f>IF(AY17&gt;0,(AVERAGE(AY$9:AY17)),"")</f>
        <v>129663.55555555556</v>
      </c>
      <c r="BA17" s="120"/>
      <c r="BB17" s="121"/>
      <c r="BC17" s="122"/>
      <c r="BD17" s="122"/>
      <c r="BE17" s="122"/>
      <c r="BF17" s="122"/>
      <c r="BG17" s="122"/>
      <c r="BH17" s="122"/>
    </row>
    <row r="18" spans="1:60" x14ac:dyDescent="0.2">
      <c r="A18" s="116">
        <f>A17</f>
        <v>2014</v>
      </c>
      <c r="B18" s="117" t="s">
        <v>55</v>
      </c>
      <c r="C18" s="132">
        <v>118235</v>
      </c>
      <c r="D18" s="198">
        <f>IF(C18&gt;0,(AVERAGE(C$9:C18)),"")</f>
        <v>121168.5</v>
      </c>
      <c r="E18" s="132">
        <v>1809</v>
      </c>
      <c r="F18" s="198">
        <f>IF(E18&gt;0,(AVERAGE(E$9:E18)),"")</f>
        <v>1827.5</v>
      </c>
      <c r="G18" s="132">
        <v>273328</v>
      </c>
      <c r="H18" s="198">
        <f>IF(G18&gt;0,(AVERAGE(G$9:G18)),"")</f>
        <v>277535.09999999998</v>
      </c>
      <c r="I18" s="229">
        <v>159045</v>
      </c>
      <c r="J18" s="198">
        <f>IF(I18&gt;0,(AVERAGE(I$9:I18)),"")</f>
        <v>154450.70000000001</v>
      </c>
      <c r="K18" s="229">
        <v>149300</v>
      </c>
      <c r="L18" s="198">
        <f>IF(K18&gt;0,(AVERAGE(K$9:K18)),"")</f>
        <v>139270.20000000001</v>
      </c>
      <c r="M18" s="132">
        <v>3961</v>
      </c>
      <c r="N18" s="198">
        <f>IF(M18&gt;0,(AVERAGE(M$9:M18)),"")</f>
        <v>3848.8</v>
      </c>
      <c r="O18" s="229">
        <v>20506</v>
      </c>
      <c r="P18" s="198">
        <f>IF(O18&gt;0,(AVERAGE(O$9:O18)),"")</f>
        <v>26361.200000000001</v>
      </c>
      <c r="Q18" s="229">
        <v>48291</v>
      </c>
      <c r="R18" s="198">
        <f>IF(Q18&gt;0,(AVERAGE(Q$9:Q18)),"")</f>
        <v>49904.9</v>
      </c>
      <c r="S18" s="230">
        <v>714790</v>
      </c>
      <c r="T18" s="198">
        <f>IF(S18&gt;0,(AVERAGE(S$9:S18)),"")</f>
        <v>731365.4</v>
      </c>
      <c r="U18" s="229">
        <v>106284</v>
      </c>
      <c r="V18" s="198">
        <f>IF(U18&gt;0,(AVERAGE(U$9:U18)),"")</f>
        <v>69277.2</v>
      </c>
      <c r="W18" s="230">
        <v>5439</v>
      </c>
      <c r="X18" s="198">
        <f>IF(W18&gt;0,(AVERAGE(W$9:W18)),"")</f>
        <v>5340.2</v>
      </c>
      <c r="Y18" s="231">
        <v>41487</v>
      </c>
      <c r="Z18" s="198">
        <f>IF(Y18&gt;0,(AVERAGE(Y$9:Y18)),"")</f>
        <v>43159.3</v>
      </c>
      <c r="AA18" s="140">
        <v>375</v>
      </c>
      <c r="AB18" s="198">
        <f>IF(AA18&gt;0,(AVERAGE(AA$9:AA18)),"")</f>
        <v>412.1</v>
      </c>
      <c r="AC18" s="140">
        <v>6212</v>
      </c>
      <c r="AD18" s="198">
        <f>IF(AC18&gt;0,(AVERAGE(AC$9:AC18)),"")</f>
        <v>5699.2</v>
      </c>
      <c r="AE18" s="140">
        <v>1</v>
      </c>
      <c r="AF18" s="198">
        <f>IF(AE18&gt;0,(AVERAGE(AE$9:AE18)),"")</f>
        <v>0.1</v>
      </c>
      <c r="AG18" s="203">
        <f t="shared" si="0"/>
        <v>1649063</v>
      </c>
      <c r="AH18" s="203">
        <f>IF(AG18&gt;0,(AVERAGE(AG$9:AG18)),"")</f>
        <v>1629620.4</v>
      </c>
      <c r="AI18" s="206"/>
      <c r="AJ18" s="132">
        <v>468</v>
      </c>
      <c r="AK18" s="198">
        <f>IF(AJ18&gt;0,(AVERAGE(AJ$9:AJ18)),"")</f>
        <v>489</v>
      </c>
      <c r="AL18" s="206"/>
      <c r="AM18" s="232">
        <v>21630</v>
      </c>
      <c r="AN18" s="198">
        <f>IF(AM18&gt;0,(AVERAGE(AM$9:AM18)),"")</f>
        <v>23124.400000000001</v>
      </c>
      <c r="AO18" s="206"/>
      <c r="AP18" s="198">
        <f t="shared" si="1"/>
        <v>1671161</v>
      </c>
      <c r="AQ18" s="198">
        <f>IF(AP18&gt;0,(AVERAGE(AP$9:AP18)),"")</f>
        <v>1653233.8</v>
      </c>
      <c r="AR18" s="206"/>
      <c r="AS18" s="198">
        <v>0</v>
      </c>
      <c r="AT18" s="198" t="str">
        <f>IF(AS18&gt;0,(AVERAGE(AS$9:AS18)),"")</f>
        <v/>
      </c>
      <c r="AU18" s="206"/>
      <c r="AV18" s="198">
        <f t="shared" si="2"/>
        <v>1671161</v>
      </c>
      <c r="AW18" s="198">
        <f>IF(AV18&gt;0,(AVERAGE(AV$9:AV18)),"")</f>
        <v>1653233.8</v>
      </c>
      <c r="AX18" s="206"/>
      <c r="AY18" s="132">
        <v>78399</v>
      </c>
      <c r="AZ18" s="198">
        <f>IF(AY18&gt;0,(AVERAGE(AY$9:AY18)),"")</f>
        <v>124537.1</v>
      </c>
      <c r="BA18" s="184"/>
      <c r="BB18" s="237"/>
      <c r="BC18" s="183"/>
      <c r="BD18" s="183"/>
      <c r="BE18" s="183"/>
      <c r="BF18" s="183"/>
      <c r="BG18" s="183"/>
      <c r="BH18" s="183"/>
    </row>
    <row r="19" spans="1:60" x14ac:dyDescent="0.2">
      <c r="A19" s="116">
        <f>A18</f>
        <v>2014</v>
      </c>
      <c r="B19" s="135" t="s">
        <v>56</v>
      </c>
      <c r="C19" s="140">
        <v>119006</v>
      </c>
      <c r="D19" s="198">
        <f>IF(C19&gt;0,(AVERAGE(C$9:C19)),"")</f>
        <v>120971.90909090909</v>
      </c>
      <c r="E19" s="140">
        <v>1804</v>
      </c>
      <c r="F19" s="198">
        <f>IF(E19&gt;0,(AVERAGE(E$9:E19)),"")</f>
        <v>1825.3636363636363</v>
      </c>
      <c r="G19" s="140">
        <v>273652</v>
      </c>
      <c r="H19" s="198">
        <f>IF(G19&gt;0,(AVERAGE(G$9:G19)),"")</f>
        <v>277182.09090909088</v>
      </c>
      <c r="I19" s="140">
        <v>165439</v>
      </c>
      <c r="J19" s="198">
        <f>IF(I19&gt;0,(AVERAGE(I$9:I19)),"")</f>
        <v>155449.63636363635</v>
      </c>
      <c r="K19" s="140">
        <v>158059</v>
      </c>
      <c r="L19" s="198">
        <f>IF(K19&gt;0,(AVERAGE(K$9:K19)),"")</f>
        <v>140978.27272727274</v>
      </c>
      <c r="M19" s="140">
        <v>3989</v>
      </c>
      <c r="N19" s="198">
        <f>IF(M19&gt;0,(AVERAGE(M$9:M19)),"")</f>
        <v>3861.5454545454545</v>
      </c>
      <c r="O19" s="140">
        <v>19504</v>
      </c>
      <c r="P19" s="198">
        <f>IF(O19&gt;0,(AVERAGE(O$9:O19)),"")</f>
        <v>25737.81818181818</v>
      </c>
      <c r="Q19" s="140">
        <v>49486</v>
      </c>
      <c r="R19" s="198">
        <f>IF(Q19&gt;0,(AVERAGE(Q$9:Q19)),"")</f>
        <v>49866.818181818184</v>
      </c>
      <c r="S19" s="140">
        <v>734869</v>
      </c>
      <c r="T19" s="198">
        <f>IF(S19&gt;0,(AVERAGE(S$9:S19)),"")</f>
        <v>731683.90909090906</v>
      </c>
      <c r="U19" s="139">
        <v>111639</v>
      </c>
      <c r="V19" s="198">
        <f>IF(U19&gt;0,(AVERAGE(U$9:U19)),"")</f>
        <v>73128.272727272721</v>
      </c>
      <c r="W19" s="140">
        <v>5481</v>
      </c>
      <c r="X19" s="198">
        <f>IF(W19&gt;0,(AVERAGE(W$9:W19)),"")</f>
        <v>5353</v>
      </c>
      <c r="Y19" s="140">
        <v>41491</v>
      </c>
      <c r="Z19" s="198">
        <f>IF(Y19&gt;0,(AVERAGE(Y$9:Y19)),"")</f>
        <v>43007.63636363636</v>
      </c>
      <c r="AA19" s="140">
        <v>384</v>
      </c>
      <c r="AB19" s="198">
        <f>IF(AA19&gt;0,(AVERAGE(AA$9:AA19)),"")</f>
        <v>409.54545454545456</v>
      </c>
      <c r="AC19" s="140">
        <v>6510</v>
      </c>
      <c r="AD19" s="198">
        <f>IF(AC19&gt;0,(AVERAGE(AC$9:AC19)),"")</f>
        <v>5772.909090909091</v>
      </c>
      <c r="AE19" s="140">
        <v>3</v>
      </c>
      <c r="AF19" s="198">
        <f>IF(AE19&gt;0,(AVERAGE(AE$9:AE19)),"")</f>
        <v>0.36363636363636365</v>
      </c>
      <c r="AG19" s="213">
        <f>C19+E19+G19+I19+K19+M19+O19+Q19+S19+U19+W19+Y19+AA19+AC19+AE19</f>
        <v>1691316</v>
      </c>
      <c r="AH19" s="203">
        <f>IF(AG19&gt;0,(AVERAGE(AG$9:AG19)),"")</f>
        <v>1635229.0909090908</v>
      </c>
      <c r="AI19" s="206"/>
      <c r="AJ19" s="140">
        <v>464</v>
      </c>
      <c r="AK19" s="198">
        <f>IF(AJ19&gt;0,(AVERAGE(AJ$9:AJ19)),"")</f>
        <v>486.72727272727275</v>
      </c>
      <c r="AL19" s="206"/>
      <c r="AM19" s="140">
        <v>21693</v>
      </c>
      <c r="AN19" s="198">
        <f>IF(AM19&gt;0,(AVERAGE(AM$9:AM19)),"")</f>
        <v>22994.272727272728</v>
      </c>
      <c r="AO19" s="206"/>
      <c r="AP19" s="140">
        <f>AG19+AJ19+AM19</f>
        <v>1713473</v>
      </c>
      <c r="AQ19" s="198">
        <f>IF(AP19&gt;0,(AVERAGE(AP$9:AP19)),"")</f>
        <v>1658710.0909090908</v>
      </c>
      <c r="AR19" s="206"/>
      <c r="AS19" s="140">
        <v>0</v>
      </c>
      <c r="AT19" s="198" t="str">
        <f>IF(AS19&gt;0,(AVERAGE(AS$9:AS19)),"")</f>
        <v/>
      </c>
      <c r="AU19" s="206"/>
      <c r="AV19" s="139">
        <f>AP19+AS19</f>
        <v>1713473</v>
      </c>
      <c r="AW19" s="198">
        <f>IF(AV19&gt;0,(AVERAGE(AV$9:AV19)),"")</f>
        <v>1658710.0909090908</v>
      </c>
      <c r="AX19" s="206"/>
      <c r="AY19" s="140">
        <v>79255</v>
      </c>
      <c r="AZ19" s="198">
        <f>IF(AY19&gt;0,(AVERAGE(AY$9:AY19)),"")</f>
        <v>120420.54545454546</v>
      </c>
      <c r="BA19" s="183"/>
      <c r="BB19" s="183"/>
      <c r="BC19" s="183"/>
      <c r="BD19" s="183"/>
      <c r="BE19" s="183"/>
      <c r="BF19" s="183"/>
      <c r="BG19" s="183"/>
      <c r="BH19" s="183"/>
    </row>
    <row r="20" spans="1:60" s="85" customFormat="1" ht="13.5" thickBot="1" x14ac:dyDescent="0.25">
      <c r="A20" s="116">
        <f>A19</f>
        <v>2014</v>
      </c>
      <c r="B20" s="136" t="s">
        <v>57</v>
      </c>
      <c r="C20" s="233">
        <v>119396</v>
      </c>
      <c r="D20" s="218">
        <f>IF(C20&gt;0,(AVERAGE(C$9:C20)),"")</f>
        <v>120840.58333333333</v>
      </c>
      <c r="E20" s="233">
        <v>1824</v>
      </c>
      <c r="F20" s="218">
        <f>IF(E20&gt;0,(AVERAGE(E$9:E20)),"")</f>
        <v>1825.25</v>
      </c>
      <c r="G20" s="233">
        <v>274623</v>
      </c>
      <c r="H20" s="218">
        <f>IF(G20&gt;0,(AVERAGE(G$9:G20)),"")</f>
        <v>276968.83333333331</v>
      </c>
      <c r="I20" s="233">
        <v>170084</v>
      </c>
      <c r="J20" s="218">
        <f>IF(I20&gt;0,(AVERAGE(I$9:I20)),"")</f>
        <v>156669.16666666666</v>
      </c>
      <c r="K20" s="233">
        <v>164368</v>
      </c>
      <c r="L20" s="218">
        <f>IF(K20&gt;0,(AVERAGE(K$9:K20)),"")</f>
        <v>142927.41666666666</v>
      </c>
      <c r="M20" s="233">
        <v>4019</v>
      </c>
      <c r="N20" s="218">
        <f>IF(M20&gt;0,(AVERAGE(M$9:M20)),"")</f>
        <v>3874.6666666666665</v>
      </c>
      <c r="O20" s="233">
        <v>19182</v>
      </c>
      <c r="P20" s="218">
        <f>IF(O20&gt;0,(AVERAGE(O$9:O20)),"")</f>
        <v>25191.5</v>
      </c>
      <c r="Q20" s="233">
        <v>50415</v>
      </c>
      <c r="R20" s="218">
        <f>IF(Q20&gt;0,(AVERAGE(Q$9:Q20)),"")</f>
        <v>49912.5</v>
      </c>
      <c r="S20" s="233">
        <v>736439</v>
      </c>
      <c r="T20" s="218">
        <f>IF(S20&gt;0,(AVERAGE(S$9:S20)),"")</f>
        <v>732080.16666666663</v>
      </c>
      <c r="U20" s="233">
        <v>113874</v>
      </c>
      <c r="V20" s="218">
        <f>IF(U20&gt;0,(AVERAGE(U$9:U20)),"")</f>
        <v>76523.75</v>
      </c>
      <c r="W20" s="233">
        <v>5491</v>
      </c>
      <c r="X20" s="218">
        <f>IF(W20&gt;0,(AVERAGE(W$9:W20)),"")</f>
        <v>5364.5</v>
      </c>
      <c r="Y20" s="233">
        <v>41497</v>
      </c>
      <c r="Z20" s="218">
        <f>IF(Y20&gt;0,(AVERAGE(Y$9:Y20)),"")</f>
        <v>42881.75</v>
      </c>
      <c r="AA20" s="233">
        <v>379</v>
      </c>
      <c r="AB20" s="218">
        <f>IF(AA20&gt;0,(AVERAGE(AA$9:AA20)),"")</f>
        <v>407</v>
      </c>
      <c r="AC20" s="233">
        <v>6644</v>
      </c>
      <c r="AD20" s="218">
        <f>IF(AC20&gt;0,(AVERAGE(AC$9:AC20)),"")</f>
        <v>5845.5</v>
      </c>
      <c r="AE20" s="233">
        <v>7</v>
      </c>
      <c r="AF20" s="218">
        <f>IF(AE20&gt;0,(AVERAGE(AE$9:AE20)),"")</f>
        <v>0.91666666666666663</v>
      </c>
      <c r="AG20" s="220">
        <f>C20+E20+G20+I20+K20+M20+O20+Q20+S20+U20+W20+Y20+AA20+AC20+AE20</f>
        <v>1708242</v>
      </c>
      <c r="AH20" s="219">
        <f>IF(AG20&gt;0,(AVERAGE(AG$9:AG20)),"")</f>
        <v>1641313.5</v>
      </c>
      <c r="AI20" s="221"/>
      <c r="AJ20" s="233">
        <v>495</v>
      </c>
      <c r="AK20" s="218">
        <f>IF(AJ20&gt;0,(AVERAGE(AJ$9:AJ20)),"")</f>
        <v>487.41666666666669</v>
      </c>
      <c r="AL20" s="221"/>
      <c r="AM20" s="233">
        <v>22123</v>
      </c>
      <c r="AN20" s="218">
        <f>IF(AM20&gt;0,(AVERAGE(AM$9:AM20)),"")</f>
        <v>22921.666666666668</v>
      </c>
      <c r="AO20" s="221"/>
      <c r="AP20" s="220">
        <f>AG20+AJ20+AM20</f>
        <v>1730860</v>
      </c>
      <c r="AQ20" s="218">
        <f>IF(AP20&gt;0,(AVERAGE(AP$9:AP20)),"")</f>
        <v>1664722.5833333333</v>
      </c>
      <c r="AR20" s="221"/>
      <c r="AS20" s="220">
        <v>0</v>
      </c>
      <c r="AT20" s="218" t="str">
        <f>IF(AS20&gt;0,(AVERAGE(AS$9:AS20)),"")</f>
        <v/>
      </c>
      <c r="AU20" s="221"/>
      <c r="AV20" s="220">
        <f>AP20+AS20</f>
        <v>1730860</v>
      </c>
      <c r="AW20" s="218">
        <f>IF(AV20&gt;0,(AVERAGE(AV$9:AV20)),"")</f>
        <v>1664722.5833333333</v>
      </c>
      <c r="AX20" s="221"/>
      <c r="AY20" s="220">
        <v>79133</v>
      </c>
      <c r="AZ20" s="224">
        <f>IF(AY20&gt;0,(AVERAGE(AY$9:AY20)),"")</f>
        <v>116979.91666666667</v>
      </c>
      <c r="BA20" s="183"/>
      <c r="BB20" s="183"/>
      <c r="BC20" s="183"/>
      <c r="BD20" s="183"/>
      <c r="BE20" s="183"/>
      <c r="BF20" s="183"/>
      <c r="BG20" s="183"/>
      <c r="BH20" s="183"/>
    </row>
    <row r="21" spans="1:60" x14ac:dyDescent="0.2">
      <c r="A21" s="179"/>
      <c r="B21" s="179"/>
      <c r="C21" s="180"/>
      <c r="D21" s="179"/>
      <c r="E21" s="180"/>
      <c r="F21" s="179"/>
      <c r="G21" s="180"/>
      <c r="H21" s="179"/>
      <c r="I21" s="180" t="s">
        <v>1</v>
      </c>
      <c r="J21" s="179"/>
      <c r="K21" s="180"/>
      <c r="L21" s="179"/>
      <c r="M21" s="180"/>
      <c r="N21" s="179"/>
      <c r="O21" s="180"/>
      <c r="P21" s="179"/>
      <c r="Q21" s="180"/>
      <c r="R21" s="179"/>
      <c r="S21" s="180"/>
      <c r="T21" s="179"/>
      <c r="U21" s="180"/>
      <c r="V21" s="179"/>
      <c r="W21" s="180"/>
      <c r="X21" s="179"/>
      <c r="Y21" s="180"/>
      <c r="Z21" s="179"/>
      <c r="AA21" s="180"/>
      <c r="AB21" s="179"/>
      <c r="AC21" s="180"/>
      <c r="AD21" s="179"/>
      <c r="AE21" s="180"/>
      <c r="AF21" s="179"/>
      <c r="AG21" s="179"/>
      <c r="AH21" s="179"/>
      <c r="AI21" s="179"/>
      <c r="AJ21" s="180"/>
      <c r="AK21" s="179"/>
      <c r="AL21" s="179"/>
      <c r="AM21" s="180"/>
      <c r="AN21" s="179"/>
      <c r="AO21" s="179"/>
      <c r="AP21" s="179" t="s">
        <v>101</v>
      </c>
      <c r="AQ21" s="179"/>
      <c r="AR21" s="179"/>
      <c r="AS21" s="183"/>
      <c r="AT21" s="183"/>
      <c r="AU21" s="183"/>
      <c r="AV21" s="179"/>
      <c r="AW21" s="179"/>
      <c r="AX21" s="179"/>
      <c r="AY21" s="184"/>
      <c r="AZ21" s="179"/>
      <c r="BA21" s="179"/>
      <c r="BB21" s="179"/>
      <c r="BC21" s="179"/>
      <c r="BD21" s="179"/>
      <c r="BE21" s="179"/>
      <c r="BF21" s="179"/>
      <c r="BG21" s="179"/>
      <c r="BH21" s="179"/>
    </row>
    <row r="22" spans="1:60" x14ac:dyDescent="0.2">
      <c r="A22" s="179" t="s">
        <v>102</v>
      </c>
      <c r="B22"/>
      <c r="C22" s="180">
        <f>AVERAGE(C9:C20)</f>
        <v>120840.58333333333</v>
      </c>
      <c r="D22"/>
      <c r="E22" s="180">
        <f>AVERAGE(E9:E20)</f>
        <v>1825.25</v>
      </c>
      <c r="F22"/>
      <c r="G22" s="180">
        <f>AVERAGE(G9:G20)</f>
        <v>276968.83333333331</v>
      </c>
      <c r="H22"/>
      <c r="I22" s="180">
        <f>AVERAGE(I9:I20)</f>
        <v>156669.16666666666</v>
      </c>
      <c r="J22"/>
      <c r="K22" s="180">
        <f>AVERAGE(K9:K20)</f>
        <v>142927.41666666666</v>
      </c>
      <c r="L22"/>
      <c r="M22" s="180">
        <f>AVERAGE(M9:M20)</f>
        <v>3874.6666666666665</v>
      </c>
      <c r="N22"/>
      <c r="O22" s="180">
        <f>AVERAGE(O9:O20)</f>
        <v>25191.5</v>
      </c>
      <c r="P22"/>
      <c r="Q22" s="180">
        <f>AVERAGE(Q9:Q20)</f>
        <v>49912.5</v>
      </c>
      <c r="R22"/>
      <c r="S22" s="180">
        <f>AVERAGE(S9:S20)</f>
        <v>732080.16666666663</v>
      </c>
      <c r="T22"/>
      <c r="U22" s="180">
        <f>AVERAGE(U9:U20)</f>
        <v>76523.75</v>
      </c>
      <c r="V22"/>
      <c r="W22" s="180">
        <f>AVERAGE(W9:W20)</f>
        <v>5364.5</v>
      </c>
      <c r="X22"/>
      <c r="Y22" s="180">
        <f>AVERAGE(Y9:Y20)</f>
        <v>42881.75</v>
      </c>
      <c r="Z22"/>
      <c r="AA22" s="180">
        <f>AVERAGE(AA9:AA20)</f>
        <v>407</v>
      </c>
      <c r="AB22"/>
      <c r="AC22" s="180">
        <f>AVERAGE(AC9:AC20)</f>
        <v>5845.5</v>
      </c>
      <c r="AD22"/>
      <c r="AE22" s="180">
        <f>AVERAGE(AE9:AE20)</f>
        <v>0.91666666666666663</v>
      </c>
      <c r="AF22"/>
      <c r="AG22" s="180">
        <f>AVERAGE(AG9:AG20)</f>
        <v>1641313.5</v>
      </c>
      <c r="AH22"/>
      <c r="AI22" s="179"/>
      <c r="AJ22" s="180"/>
      <c r="AK22" s="179"/>
      <c r="AL22" s="179"/>
      <c r="AM22" s="180"/>
      <c r="AN22" s="179"/>
      <c r="AO22" s="179" t="s">
        <v>103</v>
      </c>
      <c r="AP22" s="180" t="s">
        <v>1</v>
      </c>
      <c r="AQ22" s="179"/>
      <c r="AR22" s="179"/>
      <c r="AS22" s="183"/>
      <c r="AT22" s="183"/>
      <c r="AU22" s="183"/>
      <c r="AV22" s="180"/>
      <c r="AW22" s="179"/>
      <c r="AX22" s="179"/>
      <c r="AY22" s="184"/>
      <c r="AZ22" s="179"/>
      <c r="BA22" s="179"/>
      <c r="BB22" s="179"/>
      <c r="BC22" s="179"/>
      <c r="BD22" s="179"/>
      <c r="BE22" s="179"/>
      <c r="BF22" s="179"/>
      <c r="BG22" s="179"/>
      <c r="BH22" s="179"/>
    </row>
    <row r="23" spans="1:60" x14ac:dyDescent="0.2">
      <c r="A23" s="179"/>
      <c r="B23" s="179"/>
      <c r="C23" s="180"/>
      <c r="D23" s="179"/>
      <c r="E23" s="180"/>
      <c r="F23" s="179"/>
      <c r="G23" s="180"/>
      <c r="H23" s="179"/>
      <c r="I23" s="179"/>
      <c r="J23" s="179"/>
      <c r="K23" s="180"/>
      <c r="L23" s="179"/>
      <c r="M23" s="180"/>
      <c r="N23" s="179"/>
      <c r="O23" s="180"/>
      <c r="P23" s="179"/>
      <c r="Q23" s="180"/>
      <c r="R23" s="179"/>
      <c r="S23" s="180"/>
      <c r="T23" s="179"/>
      <c r="U23" s="180"/>
      <c r="V23" s="179"/>
      <c r="W23" s="180"/>
      <c r="X23" s="179"/>
      <c r="Y23" s="180"/>
      <c r="Z23" s="179"/>
      <c r="AA23" s="180"/>
      <c r="AB23" s="179"/>
      <c r="AC23" s="180"/>
      <c r="AD23" s="179"/>
      <c r="AE23" s="180"/>
      <c r="AF23" s="179"/>
      <c r="AG23" s="180"/>
      <c r="AH23" s="180"/>
      <c r="AI23" s="179"/>
      <c r="AJ23" s="180"/>
      <c r="AK23" s="179"/>
      <c r="AL23" s="179"/>
      <c r="AM23" s="180"/>
      <c r="AN23" s="179"/>
      <c r="AO23" s="179" t="s">
        <v>104</v>
      </c>
      <c r="AP23" s="180" t="s">
        <v>1</v>
      </c>
      <c r="AQ23" s="179"/>
      <c r="AR23" s="179"/>
      <c r="AS23" s="183"/>
      <c r="AT23" s="183"/>
      <c r="AU23" s="183"/>
      <c r="AV23" s="180"/>
      <c r="AW23" s="179"/>
      <c r="AX23" s="179"/>
      <c r="AY23" s="184"/>
      <c r="AZ23" s="179"/>
      <c r="BA23" s="179"/>
      <c r="BB23" s="179"/>
      <c r="BC23" s="179"/>
      <c r="BD23" s="179"/>
      <c r="BE23" s="179"/>
      <c r="BF23" s="179"/>
      <c r="BG23" s="179"/>
      <c r="BH23" s="179"/>
    </row>
    <row r="24" spans="1:60" ht="28.5" customHeight="1" x14ac:dyDescent="0.2">
      <c r="A24" s="179"/>
      <c r="B24" s="179"/>
      <c r="C24" s="133" t="s">
        <v>105</v>
      </c>
      <c r="D24" s="308" t="s">
        <v>106</v>
      </c>
      <c r="E24" s="308"/>
      <c r="F24" s="308"/>
      <c r="G24" s="308"/>
      <c r="H24" s="308"/>
      <c r="I24" s="308"/>
      <c r="J24" s="308"/>
      <c r="K24" s="308"/>
      <c r="L24" s="308"/>
      <c r="M24" s="308"/>
      <c r="N24" s="308"/>
      <c r="O24" s="308"/>
      <c r="P24" s="179"/>
      <c r="Q24" s="180"/>
      <c r="R24" s="179"/>
      <c r="S24" s="180"/>
      <c r="T24" s="179"/>
      <c r="U24" s="180"/>
      <c r="V24" s="179"/>
      <c r="W24" s="180"/>
      <c r="X24" s="179"/>
      <c r="Y24" s="180"/>
      <c r="Z24" s="179"/>
      <c r="AA24" s="180"/>
      <c r="AB24" s="179"/>
      <c r="AC24" s="180"/>
      <c r="AD24" s="179"/>
      <c r="AE24" s="180"/>
      <c r="AF24" s="179"/>
      <c r="AG24" s="179"/>
      <c r="AH24" s="179"/>
      <c r="AI24" s="179"/>
      <c r="AJ24" s="180"/>
      <c r="AK24" s="179"/>
      <c r="AL24" s="179"/>
      <c r="AM24" s="180"/>
      <c r="AN24" s="179"/>
      <c r="AO24" s="179" t="s">
        <v>107</v>
      </c>
      <c r="AP24" s="180" t="s">
        <v>1</v>
      </c>
      <c r="AQ24" s="179"/>
      <c r="AR24" s="179"/>
      <c r="AS24" s="183"/>
      <c r="AT24" s="183"/>
      <c r="AU24" s="183"/>
      <c r="AV24" s="180"/>
      <c r="AW24" s="179"/>
      <c r="AX24" s="179"/>
      <c r="AY24" s="184"/>
      <c r="AZ24" s="179"/>
      <c r="BA24" s="179"/>
      <c r="BB24" s="179"/>
      <c r="BC24" s="179"/>
      <c r="BD24" s="179"/>
      <c r="BE24" s="179"/>
      <c r="BF24" s="179"/>
      <c r="BG24" s="179"/>
      <c r="BH24" s="179"/>
    </row>
    <row r="25" spans="1:60" ht="29.25" customHeight="1" x14ac:dyDescent="0.2">
      <c r="A25" s="179"/>
      <c r="B25" s="179"/>
      <c r="C25"/>
      <c r="D25" s="307" t="s">
        <v>108</v>
      </c>
      <c r="E25" s="307"/>
      <c r="F25" s="307"/>
      <c r="G25" s="307"/>
      <c r="H25" s="307"/>
      <c r="I25" s="307"/>
      <c r="J25" s="307"/>
      <c r="K25" s="307"/>
      <c r="L25" s="307"/>
      <c r="M25" s="307"/>
      <c r="N25" s="307"/>
      <c r="O25" s="307"/>
      <c r="P25" s="179"/>
      <c r="Q25" s="180"/>
      <c r="R25" s="179"/>
      <c r="S25" s="180"/>
      <c r="T25" s="179"/>
      <c r="U25" s="180"/>
      <c r="V25" s="179"/>
      <c r="W25" s="180"/>
      <c r="X25" s="179"/>
      <c r="Y25" s="180"/>
      <c r="Z25" s="179"/>
      <c r="AA25" s="180"/>
      <c r="AB25" s="179"/>
      <c r="AC25" s="180"/>
      <c r="AD25" s="179"/>
      <c r="AE25" s="180"/>
      <c r="AF25" s="179"/>
      <c r="AG25" s="179"/>
      <c r="AH25" s="179"/>
      <c r="AI25" s="179"/>
      <c r="AJ25" s="180"/>
      <c r="AK25" s="179"/>
      <c r="AL25" s="179"/>
      <c r="AM25" s="180"/>
      <c r="AN25" s="179"/>
      <c r="AO25" s="179" t="s">
        <v>109</v>
      </c>
      <c r="AP25" s="179"/>
      <c r="AQ25" s="179"/>
      <c r="AR25" s="179"/>
      <c r="AS25" s="183"/>
      <c r="AT25" s="183"/>
      <c r="AU25" s="183"/>
      <c r="AV25" s="179"/>
      <c r="AW25" s="179"/>
      <c r="AX25" s="179"/>
      <c r="AY25" s="184"/>
      <c r="AZ25" s="179"/>
      <c r="BA25" s="179"/>
      <c r="BB25" s="179"/>
      <c r="BC25" s="179"/>
      <c r="BD25" s="179"/>
      <c r="BE25" s="179"/>
      <c r="BF25" s="179"/>
      <c r="BG25" s="179"/>
      <c r="BH25" s="179"/>
    </row>
    <row r="26" spans="1:60" x14ac:dyDescent="0.2">
      <c r="A26" s="179"/>
      <c r="B26" s="179"/>
      <c r="C26"/>
      <c r="D26" s="307" t="s">
        <v>110</v>
      </c>
      <c r="E26" s="307"/>
      <c r="F26" s="307"/>
      <c r="G26" s="307"/>
      <c r="H26" s="307"/>
      <c r="I26" s="307"/>
      <c r="J26" s="307"/>
      <c r="K26" s="307"/>
      <c r="L26" s="307"/>
      <c r="M26" s="307"/>
      <c r="N26" s="307"/>
      <c r="O26" s="307"/>
      <c r="P26" s="179"/>
      <c r="Q26" s="180"/>
      <c r="R26" s="179"/>
      <c r="S26" s="180"/>
      <c r="T26" s="179"/>
      <c r="U26" s="180"/>
      <c r="V26" s="179"/>
      <c r="W26" s="180"/>
      <c r="X26" s="179"/>
      <c r="Y26" s="180"/>
      <c r="Z26" s="179"/>
      <c r="AA26" s="180"/>
      <c r="AB26" s="179"/>
      <c r="AC26" s="180"/>
      <c r="AD26" s="179"/>
      <c r="AE26" s="180"/>
      <c r="AF26" s="179"/>
      <c r="AG26" s="179"/>
      <c r="AH26" s="179"/>
      <c r="AI26" s="179"/>
      <c r="AJ26" s="180"/>
      <c r="AK26" s="179"/>
      <c r="AL26" s="179"/>
      <c r="AM26" s="180"/>
      <c r="AN26" s="179"/>
      <c r="AO26" s="179"/>
      <c r="AP26" s="179"/>
      <c r="AQ26" s="179"/>
      <c r="AR26" s="179"/>
      <c r="AS26" s="183"/>
      <c r="AT26" s="183"/>
      <c r="AU26" s="183"/>
      <c r="AV26" s="179"/>
      <c r="AW26" s="179"/>
      <c r="AX26" s="179"/>
      <c r="AY26" s="184"/>
      <c r="AZ26" s="179"/>
      <c r="BA26" s="179"/>
      <c r="BB26" s="179"/>
      <c r="BC26" s="179"/>
      <c r="BD26" s="179"/>
      <c r="BE26" s="179"/>
      <c r="BF26" s="179"/>
      <c r="BG26" s="179"/>
      <c r="BH26" s="179"/>
    </row>
    <row r="27" spans="1:60" x14ac:dyDescent="0.2">
      <c r="A27" s="179"/>
      <c r="B27" s="179"/>
      <c r="C27" s="180"/>
      <c r="D27" s="179" t="s">
        <v>111</v>
      </c>
      <c r="E27" s="180"/>
      <c r="F27" s="179"/>
      <c r="G27" s="180"/>
      <c r="H27" s="179"/>
      <c r="I27" s="179"/>
      <c r="J27" s="179"/>
      <c r="K27" s="180"/>
      <c r="L27" s="179"/>
      <c r="M27" s="180"/>
      <c r="N27" s="179"/>
      <c r="O27" s="180"/>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t="s">
        <v>109</v>
      </c>
      <c r="AP27" s="179"/>
      <c r="AQ27" s="179"/>
      <c r="AR27" s="179"/>
      <c r="AS27" s="183"/>
      <c r="AT27" s="183"/>
      <c r="AU27" s="183"/>
      <c r="AV27" s="179"/>
      <c r="AW27" s="179"/>
      <c r="AX27" s="179"/>
      <c r="AY27" s="183"/>
      <c r="AZ27" s="179"/>
      <c r="BA27" s="179"/>
      <c r="BB27" s="179"/>
      <c r="BC27" s="179"/>
      <c r="BD27" s="179"/>
      <c r="BE27" s="179"/>
      <c r="BF27" s="179"/>
      <c r="BG27" s="179"/>
      <c r="BH27" s="179"/>
    </row>
  </sheetData>
  <mergeCells count="45">
    <mergeCell ref="D25:O25"/>
    <mergeCell ref="D26:O26"/>
    <mergeCell ref="AE7:AF7"/>
    <mergeCell ref="O7:P7"/>
    <mergeCell ref="Q7:R7"/>
    <mergeCell ref="S7:T7"/>
    <mergeCell ref="U7:V7"/>
    <mergeCell ref="C7:D7"/>
    <mergeCell ref="E7:F7"/>
    <mergeCell ref="G7:H7"/>
    <mergeCell ref="D24:O24"/>
    <mergeCell ref="AK5:AK6"/>
    <mergeCell ref="AJ4:AK4"/>
    <mergeCell ref="AJ5:AJ6"/>
    <mergeCell ref="I7:J7"/>
    <mergeCell ref="K7:L7"/>
    <mergeCell ref="M7:N7"/>
    <mergeCell ref="AJ7:AK7"/>
    <mergeCell ref="AG4:AH4"/>
    <mergeCell ref="AC4:AD4"/>
    <mergeCell ref="W7:X7"/>
    <mergeCell ref="Y7:Z7"/>
    <mergeCell ref="AA7:AB7"/>
    <mergeCell ref="AC7:AD7"/>
    <mergeCell ref="AP4:AQ4"/>
    <mergeCell ref="AY4:AZ4"/>
    <mergeCell ref="AS4:AT4"/>
    <mergeCell ref="AV4:AW4"/>
    <mergeCell ref="AM7:AN7"/>
    <mergeCell ref="AM4:AN4"/>
    <mergeCell ref="A4:B4"/>
    <mergeCell ref="C4:D4"/>
    <mergeCell ref="E4:F4"/>
    <mergeCell ref="G4:H4"/>
    <mergeCell ref="AE4:AF4"/>
    <mergeCell ref="AA4:AB4"/>
    <mergeCell ref="O4:P4"/>
    <mergeCell ref="W4:X4"/>
    <mergeCell ref="Y4:Z4"/>
    <mergeCell ref="S4:T4"/>
    <mergeCell ref="U4:V4"/>
    <mergeCell ref="Q4:R4"/>
    <mergeCell ref="I4:J4"/>
    <mergeCell ref="K4:L4"/>
    <mergeCell ref="M4:N4"/>
  </mergeCells>
  <phoneticPr fontId="5" type="noConversion"/>
  <pageMargins left="0.75" right="0.75" top="1" bottom="1" header="0.5" footer="0.5"/>
  <pageSetup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H65536"/>
  <sheetViews>
    <sheetView zoomScaleNormal="100" workbookViewId="0">
      <pane xSplit="2" ySplit="3" topLeftCell="C4" activePane="bottomRight" state="frozen"/>
      <selection pane="topRight" activeCell="C1" sqref="C1"/>
      <selection pane="bottomLeft" activeCell="A4" sqref="A4"/>
      <selection pane="bottomRight" activeCell="C4" sqref="C4:D4"/>
    </sheetView>
  </sheetViews>
  <sheetFormatPr defaultColWidth="9.140625" defaultRowHeight="12.75" x14ac:dyDescent="0.2"/>
  <cols>
    <col min="1" max="1" width="6" style="82" customWidth="1"/>
    <col min="2" max="2" width="10.28515625" style="82" customWidth="1"/>
    <col min="3" max="26" width="10.7109375" style="82" customWidth="1"/>
    <col min="27" max="28" width="15" style="82" customWidth="1"/>
    <col min="29" max="34" width="10.7109375" style="82" customWidth="1"/>
    <col min="35" max="35" width="4.7109375" style="82" customWidth="1"/>
    <col min="36" max="36" width="12" style="82" customWidth="1"/>
    <col min="37" max="37" width="11.42578125" style="82" customWidth="1"/>
    <col min="38" max="38" width="4.7109375" style="82" customWidth="1"/>
    <col min="39" max="40" width="10.7109375" style="82" customWidth="1"/>
    <col min="41" max="41" width="4.7109375" style="82" customWidth="1"/>
    <col min="42" max="43" width="10.7109375" style="82" customWidth="1"/>
    <col min="44" max="44" width="4.7109375" style="82" customWidth="1"/>
    <col min="45" max="46" width="10.7109375" style="86" customWidth="1"/>
    <col min="47" max="47" width="4.7109375" style="86" customWidth="1"/>
    <col min="48" max="49" width="10.7109375" style="82" customWidth="1"/>
    <col min="50" max="50" width="4.7109375" style="82" customWidth="1"/>
    <col min="51" max="51" width="10.7109375" style="86" customWidth="1"/>
    <col min="52" max="52" width="10.7109375" style="82" customWidth="1"/>
    <col min="53" max="16384" width="9.140625" style="82"/>
  </cols>
  <sheetData>
    <row r="1" spans="1:60" ht="15.75" x14ac:dyDescent="0.25">
      <c r="A1" s="179"/>
      <c r="B1" s="83"/>
      <c r="C1" s="125" t="s">
        <v>92</v>
      </c>
      <c r="D1" s="83"/>
      <c r="E1" s="144"/>
      <c r="F1" s="143"/>
      <c r="G1" s="144"/>
      <c r="H1" s="144"/>
      <c r="I1" s="84"/>
      <c r="J1" s="179"/>
      <c r="K1" s="180"/>
      <c r="L1" s="179"/>
      <c r="M1" s="180"/>
      <c r="N1" s="179"/>
      <c r="O1" s="144"/>
      <c r="P1" s="179"/>
      <c r="Q1" s="180"/>
      <c r="R1" s="179"/>
      <c r="S1" s="180"/>
      <c r="T1" s="179"/>
      <c r="U1" s="180"/>
      <c r="V1" s="179"/>
      <c r="W1" s="180"/>
      <c r="X1" s="179"/>
      <c r="Y1" s="181"/>
      <c r="Z1" s="182"/>
      <c r="AA1" s="180"/>
      <c r="AB1" s="179"/>
      <c r="AC1" s="181"/>
      <c r="AD1" s="179"/>
      <c r="AE1" s="180"/>
      <c r="AF1" s="179"/>
      <c r="AG1" s="179"/>
      <c r="AH1" s="179"/>
      <c r="AI1" s="179"/>
      <c r="AJ1" s="180"/>
      <c r="AK1" s="179"/>
      <c r="AL1" s="179"/>
      <c r="AM1" s="180"/>
      <c r="AN1" s="179"/>
      <c r="AO1" s="179"/>
      <c r="AP1" s="179"/>
      <c r="AQ1" s="179"/>
      <c r="AR1" s="179"/>
      <c r="AS1" s="183"/>
      <c r="AT1" s="183"/>
      <c r="AU1" s="183"/>
      <c r="AV1" s="179"/>
      <c r="AW1" s="179"/>
      <c r="AX1" s="179"/>
      <c r="AY1" s="184"/>
      <c r="AZ1" s="179"/>
      <c r="BA1" s="179"/>
      <c r="BB1" s="179"/>
      <c r="BC1" s="179"/>
      <c r="BD1" s="179"/>
      <c r="BE1" s="179"/>
      <c r="BF1" s="179"/>
      <c r="BG1" s="179"/>
      <c r="BH1" s="179"/>
    </row>
    <row r="2" spans="1:60" x14ac:dyDescent="0.2">
      <c r="A2" s="185"/>
      <c r="B2" s="143" t="s">
        <v>1</v>
      </c>
      <c r="C2" s="144"/>
      <c r="D2" s="143"/>
      <c r="E2" s="144"/>
      <c r="F2" s="143"/>
      <c r="G2" s="144"/>
      <c r="H2" s="144"/>
      <c r="I2" s="143"/>
      <c r="J2" s="179"/>
      <c r="K2" s="180"/>
      <c r="L2" s="179"/>
      <c r="M2" s="180"/>
      <c r="N2" s="179"/>
      <c r="O2" s="144"/>
      <c r="P2" s="179"/>
      <c r="Q2" s="180"/>
      <c r="R2" s="179"/>
      <c r="S2" s="180"/>
      <c r="T2" s="179"/>
      <c r="U2" s="126"/>
      <c r="V2" s="179"/>
      <c r="W2" s="126"/>
      <c r="X2" s="179"/>
      <c r="Y2" s="181"/>
      <c r="Z2" s="186"/>
      <c r="AA2" s="180"/>
      <c r="AB2" s="179"/>
      <c r="AC2" s="181"/>
      <c r="AD2" s="179"/>
      <c r="AE2" s="180"/>
      <c r="AF2" s="179"/>
      <c r="AG2" s="179"/>
      <c r="AH2" s="179"/>
      <c r="AI2" s="179"/>
      <c r="AJ2" s="180"/>
      <c r="AK2" s="179"/>
      <c r="AL2" s="179"/>
      <c r="AM2" s="180"/>
      <c r="AN2" s="179"/>
      <c r="AO2" s="179"/>
      <c r="AP2" s="87" t="s">
        <v>2</v>
      </c>
      <c r="AQ2" s="179"/>
      <c r="AR2" s="179"/>
      <c r="AS2" s="183"/>
      <c r="AT2" s="183"/>
      <c r="AU2" s="183"/>
      <c r="AV2" s="179"/>
      <c r="AW2" s="179"/>
      <c r="AX2" s="179"/>
      <c r="AY2" s="184"/>
      <c r="AZ2" s="179"/>
      <c r="BA2" s="179"/>
      <c r="BB2" s="179"/>
      <c r="BC2" s="179"/>
      <c r="BD2" s="179"/>
      <c r="BE2" s="179"/>
      <c r="BF2" s="179"/>
      <c r="BG2" s="179"/>
      <c r="BH2" s="179"/>
    </row>
    <row r="3" spans="1:60" ht="13.5" thickBot="1" x14ac:dyDescent="0.25">
      <c r="A3" s="187"/>
      <c r="B3" s="143"/>
      <c r="C3" s="144" t="s">
        <v>93</v>
      </c>
      <c r="D3" s="143"/>
      <c r="E3" s="144"/>
      <c r="F3" s="143"/>
      <c r="G3" s="144"/>
      <c r="H3" s="144"/>
      <c r="I3" s="143"/>
      <c r="J3" s="179"/>
      <c r="K3" s="180"/>
      <c r="L3" s="179"/>
      <c r="M3" s="180"/>
      <c r="N3" s="179"/>
      <c r="O3" s="144"/>
      <c r="P3" s="179"/>
      <c r="Q3" s="180"/>
      <c r="R3" s="179"/>
      <c r="S3" s="180"/>
      <c r="T3" s="179"/>
      <c r="U3" s="126"/>
      <c r="V3" s="179"/>
      <c r="W3" s="188"/>
      <c r="X3" s="189"/>
      <c r="Y3" s="181"/>
      <c r="Z3" s="187"/>
      <c r="AA3" s="180"/>
      <c r="AB3" s="179"/>
      <c r="AC3" s="180"/>
      <c r="AD3" s="186"/>
      <c r="AE3" s="181"/>
      <c r="AF3" s="186"/>
      <c r="AG3" s="186"/>
      <c r="AH3" s="186"/>
      <c r="AI3" s="179"/>
      <c r="AJ3" s="180"/>
      <c r="AK3" s="179"/>
      <c r="AL3" s="179"/>
      <c r="AM3" s="180"/>
      <c r="AN3" s="179"/>
      <c r="AO3" s="179"/>
      <c r="AP3" s="87"/>
      <c r="AQ3" s="179"/>
      <c r="AR3" s="179"/>
      <c r="AS3" s="183"/>
      <c r="AT3" s="183"/>
      <c r="AU3" s="183"/>
      <c r="AV3" s="186"/>
      <c r="AW3" s="186"/>
      <c r="AX3" s="179"/>
      <c r="AY3" s="184"/>
      <c r="AZ3" s="179"/>
      <c r="BA3" s="179"/>
      <c r="BB3" s="179"/>
      <c r="BC3" s="179"/>
      <c r="BD3" s="179"/>
      <c r="BE3" s="179"/>
      <c r="BF3" s="179"/>
      <c r="BG3" s="179"/>
      <c r="BH3" s="179"/>
    </row>
    <row r="4" spans="1:60" ht="28.9" customHeight="1" x14ac:dyDescent="0.2">
      <c r="A4" s="295" t="s">
        <v>94</v>
      </c>
      <c r="B4" s="284"/>
      <c r="C4" s="296" t="s">
        <v>4</v>
      </c>
      <c r="D4" s="297"/>
      <c r="E4" s="296" t="s">
        <v>5</v>
      </c>
      <c r="F4" s="297"/>
      <c r="G4" s="298" t="s">
        <v>6</v>
      </c>
      <c r="H4" s="299"/>
      <c r="I4" s="283" t="s">
        <v>95</v>
      </c>
      <c r="J4" s="293"/>
      <c r="K4" s="283" t="s">
        <v>96</v>
      </c>
      <c r="L4" s="293"/>
      <c r="M4" s="301" t="s">
        <v>9</v>
      </c>
      <c r="N4" s="302"/>
      <c r="O4" s="296" t="s">
        <v>10</v>
      </c>
      <c r="P4" s="297"/>
      <c r="Q4" s="296" t="s">
        <v>11</v>
      </c>
      <c r="R4" s="297"/>
      <c r="S4" s="283" t="s">
        <v>12</v>
      </c>
      <c r="T4" s="293"/>
      <c r="U4" s="283" t="s">
        <v>13</v>
      </c>
      <c r="V4" s="293"/>
      <c r="W4" s="283" t="s">
        <v>14</v>
      </c>
      <c r="X4" s="293"/>
      <c r="Y4" s="286" t="s">
        <v>15</v>
      </c>
      <c r="Z4" s="303"/>
      <c r="AA4" s="301" t="s">
        <v>16</v>
      </c>
      <c r="AB4" s="284"/>
      <c r="AC4" s="283" t="s">
        <v>97</v>
      </c>
      <c r="AD4" s="293"/>
      <c r="AE4" s="283" t="s">
        <v>98</v>
      </c>
      <c r="AF4" s="284"/>
      <c r="AG4" s="283" t="s">
        <v>18</v>
      </c>
      <c r="AH4" s="284"/>
      <c r="AI4" s="89"/>
      <c r="AJ4" s="300" t="s">
        <v>19</v>
      </c>
      <c r="AK4" s="284"/>
      <c r="AL4" s="89"/>
      <c r="AM4" s="286" t="s">
        <v>20</v>
      </c>
      <c r="AN4" s="284"/>
      <c r="AO4" s="89"/>
      <c r="AP4" s="287" t="s">
        <v>21</v>
      </c>
      <c r="AQ4" s="288"/>
      <c r="AR4" s="89"/>
      <c r="AS4" s="305" t="s">
        <v>99</v>
      </c>
      <c r="AT4" s="306"/>
      <c r="AU4" s="90"/>
      <c r="AV4" s="283" t="s">
        <v>100</v>
      </c>
      <c r="AW4" s="284"/>
      <c r="AX4" s="89"/>
      <c r="AY4" s="283" t="s">
        <v>24</v>
      </c>
      <c r="AZ4" s="293"/>
      <c r="BA4" s="87"/>
      <c r="BB4" s="179"/>
      <c r="BC4" s="179"/>
      <c r="BD4" s="179"/>
      <c r="BE4" s="179"/>
      <c r="BF4" s="179"/>
      <c r="BG4" s="179"/>
      <c r="BH4" s="179"/>
    </row>
    <row r="5" spans="1:60" ht="13.15" customHeight="1" x14ac:dyDescent="0.2">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75" t="s">
        <v>29</v>
      </c>
      <c r="AK5" s="277" t="s">
        <v>30</v>
      </c>
      <c r="AL5" s="95"/>
      <c r="AM5" s="127" t="s">
        <v>1</v>
      </c>
      <c r="AN5" s="94" t="s">
        <v>29</v>
      </c>
      <c r="AO5" s="95"/>
      <c r="AP5" s="93" t="s">
        <v>1</v>
      </c>
      <c r="AQ5" s="94" t="s">
        <v>29</v>
      </c>
      <c r="AR5" s="95"/>
      <c r="AS5" s="96" t="s">
        <v>1</v>
      </c>
      <c r="AT5" s="97" t="s">
        <v>29</v>
      </c>
      <c r="AU5" s="98"/>
      <c r="AV5" s="93" t="s">
        <v>1</v>
      </c>
      <c r="AW5" s="94" t="s">
        <v>29</v>
      </c>
      <c r="AX5" s="95"/>
      <c r="AY5" s="128" t="s">
        <v>1</v>
      </c>
      <c r="AZ5" s="94" t="s">
        <v>29</v>
      </c>
      <c r="BA5" s="99"/>
      <c r="BB5" s="186"/>
      <c r="BC5" s="179"/>
      <c r="BD5" s="179"/>
      <c r="BE5" s="179"/>
      <c r="BF5" s="179"/>
      <c r="BG5" s="179"/>
      <c r="BH5" s="179"/>
    </row>
    <row r="6" spans="1:60" ht="13.5" customHeight="1" x14ac:dyDescent="0.2">
      <c r="A6" s="100" t="s">
        <v>31</v>
      </c>
      <c r="B6" s="101" t="s">
        <v>32</v>
      </c>
      <c r="C6" s="129" t="s">
        <v>29</v>
      </c>
      <c r="D6" s="103" t="s">
        <v>33</v>
      </c>
      <c r="E6" s="129" t="s">
        <v>29</v>
      </c>
      <c r="F6" s="103" t="s">
        <v>33</v>
      </c>
      <c r="G6" s="129" t="s">
        <v>29</v>
      </c>
      <c r="H6" s="103" t="s">
        <v>33</v>
      </c>
      <c r="I6" s="102" t="s">
        <v>29</v>
      </c>
      <c r="J6" s="103" t="s">
        <v>33</v>
      </c>
      <c r="K6" s="129" t="s">
        <v>29</v>
      </c>
      <c r="L6" s="103" t="s">
        <v>33</v>
      </c>
      <c r="M6" s="129" t="s">
        <v>29</v>
      </c>
      <c r="N6" s="103" t="s">
        <v>33</v>
      </c>
      <c r="O6" s="129" t="s">
        <v>29</v>
      </c>
      <c r="P6" s="103" t="s">
        <v>33</v>
      </c>
      <c r="Q6" s="129" t="s">
        <v>29</v>
      </c>
      <c r="R6" s="103" t="s">
        <v>33</v>
      </c>
      <c r="S6" s="129" t="s">
        <v>29</v>
      </c>
      <c r="T6" s="103" t="s">
        <v>33</v>
      </c>
      <c r="U6" s="129" t="s">
        <v>29</v>
      </c>
      <c r="V6" s="103" t="s">
        <v>33</v>
      </c>
      <c r="W6" s="129" t="s">
        <v>29</v>
      </c>
      <c r="X6" s="103" t="s">
        <v>33</v>
      </c>
      <c r="Y6" s="129" t="s">
        <v>29</v>
      </c>
      <c r="Z6" s="103" t="s">
        <v>33</v>
      </c>
      <c r="AA6" s="129" t="s">
        <v>29</v>
      </c>
      <c r="AB6" s="103" t="s">
        <v>33</v>
      </c>
      <c r="AC6" s="129" t="s">
        <v>29</v>
      </c>
      <c r="AD6" s="103" t="s">
        <v>33</v>
      </c>
      <c r="AE6" s="129" t="s">
        <v>29</v>
      </c>
      <c r="AF6" s="103" t="s">
        <v>33</v>
      </c>
      <c r="AG6" s="102" t="s">
        <v>29</v>
      </c>
      <c r="AH6" s="103" t="s">
        <v>33</v>
      </c>
      <c r="AI6" s="104"/>
      <c r="AJ6" s="276"/>
      <c r="AK6" s="278"/>
      <c r="AL6" s="104"/>
      <c r="AM6" s="129" t="s">
        <v>29</v>
      </c>
      <c r="AN6" s="103" t="s">
        <v>33</v>
      </c>
      <c r="AO6" s="104"/>
      <c r="AP6" s="102" t="s">
        <v>29</v>
      </c>
      <c r="AQ6" s="103" t="s">
        <v>33</v>
      </c>
      <c r="AR6" s="104"/>
      <c r="AS6" s="105" t="s">
        <v>29</v>
      </c>
      <c r="AT6" s="106" t="s">
        <v>33</v>
      </c>
      <c r="AU6" s="107"/>
      <c r="AV6" s="102" t="s">
        <v>29</v>
      </c>
      <c r="AW6" s="103" t="s">
        <v>33</v>
      </c>
      <c r="AX6" s="104"/>
      <c r="AY6" s="130" t="s">
        <v>29</v>
      </c>
      <c r="AZ6" s="103" t="s">
        <v>33</v>
      </c>
      <c r="BA6" s="99"/>
      <c r="BB6" s="179"/>
      <c r="BC6" s="179"/>
      <c r="BD6" s="179"/>
      <c r="BE6" s="179"/>
      <c r="BF6" s="179"/>
      <c r="BG6" s="179"/>
      <c r="BH6" s="179"/>
    </row>
    <row r="7" spans="1:60" ht="31.5" customHeight="1" thickBot="1" x14ac:dyDescent="0.25">
      <c r="A7" s="108"/>
      <c r="B7" s="109"/>
      <c r="C7" s="270" t="s">
        <v>34</v>
      </c>
      <c r="D7" s="271"/>
      <c r="E7" s="270" t="s">
        <v>35</v>
      </c>
      <c r="F7" s="271"/>
      <c r="G7" s="270" t="s">
        <v>36</v>
      </c>
      <c r="H7" s="271"/>
      <c r="I7" s="270" t="s">
        <v>37</v>
      </c>
      <c r="J7" s="271"/>
      <c r="K7" s="270" t="s">
        <v>38</v>
      </c>
      <c r="L7" s="271"/>
      <c r="M7" s="270" t="s">
        <v>90</v>
      </c>
      <c r="N7" s="271"/>
      <c r="O7" s="270" t="s">
        <v>10</v>
      </c>
      <c r="P7" s="271"/>
      <c r="Q7" s="270" t="s">
        <v>40</v>
      </c>
      <c r="R7" s="271"/>
      <c r="S7" s="270" t="s">
        <v>41</v>
      </c>
      <c r="T7" s="271"/>
      <c r="U7" s="270" t="s">
        <v>42</v>
      </c>
      <c r="V7" s="271"/>
      <c r="W7" s="270" t="s">
        <v>14</v>
      </c>
      <c r="X7" s="271"/>
      <c r="Y7" s="270" t="s">
        <v>15</v>
      </c>
      <c r="Z7" s="271"/>
      <c r="AA7" s="270" t="s">
        <v>43</v>
      </c>
      <c r="AB7" s="271"/>
      <c r="AC7" s="270"/>
      <c r="AD7" s="271"/>
      <c r="AE7" s="270"/>
      <c r="AF7" s="271"/>
      <c r="AG7" s="110"/>
      <c r="AH7" s="111"/>
      <c r="AI7" s="112"/>
      <c r="AJ7" s="270" t="s">
        <v>44</v>
      </c>
      <c r="AK7" s="271"/>
      <c r="AL7" s="112"/>
      <c r="AM7" s="270" t="s">
        <v>45</v>
      </c>
      <c r="AN7" s="271"/>
      <c r="AO7" s="112"/>
      <c r="AP7" s="110"/>
      <c r="AQ7" s="109"/>
      <c r="AR7" s="112"/>
      <c r="AS7" s="113"/>
      <c r="AT7" s="114"/>
      <c r="AU7" s="98"/>
      <c r="AV7" s="110"/>
      <c r="AW7" s="111"/>
      <c r="AX7" s="112"/>
      <c r="AY7" s="131"/>
      <c r="AZ7" s="109"/>
      <c r="BA7" s="115"/>
      <c r="BB7" s="179"/>
      <c r="BC7" s="179"/>
      <c r="BD7" s="179"/>
      <c r="BE7" s="179"/>
      <c r="BF7" s="179"/>
      <c r="BG7" s="179"/>
      <c r="BH7" s="179"/>
    </row>
    <row r="8" spans="1:60" x14ac:dyDescent="0.2">
      <c r="A8" s="190"/>
      <c r="B8" s="191"/>
      <c r="C8" s="192"/>
      <c r="D8" s="191"/>
      <c r="E8" s="192"/>
      <c r="F8" s="191"/>
      <c r="G8" s="192"/>
      <c r="H8" s="191"/>
      <c r="I8" s="190"/>
      <c r="J8" s="191"/>
      <c r="K8" s="192"/>
      <c r="L8" s="191"/>
      <c r="M8" s="192"/>
      <c r="N8" s="191"/>
      <c r="O8" s="192"/>
      <c r="P8" s="191"/>
      <c r="Q8" s="192"/>
      <c r="R8" s="191"/>
      <c r="S8" s="192"/>
      <c r="T8" s="191"/>
      <c r="U8" s="227"/>
      <c r="V8" s="193"/>
      <c r="W8" s="192"/>
      <c r="X8" s="191"/>
      <c r="Y8" s="192"/>
      <c r="Z8" s="191"/>
      <c r="AA8" s="194"/>
      <c r="AB8" s="226"/>
      <c r="AC8" s="192"/>
      <c r="AD8" s="191"/>
      <c r="AE8" s="192"/>
      <c r="AF8" s="191"/>
      <c r="AG8" s="190"/>
      <c r="AH8" s="193"/>
      <c r="AI8" s="197"/>
      <c r="AJ8" s="192"/>
      <c r="AK8" s="191"/>
      <c r="AL8" s="197"/>
      <c r="AM8" s="192"/>
      <c r="AN8" s="191"/>
      <c r="AO8" s="197"/>
      <c r="AP8" s="190"/>
      <c r="AQ8" s="191"/>
      <c r="AR8" s="197"/>
      <c r="AS8" s="199"/>
      <c r="AT8" s="200"/>
      <c r="AU8" s="201"/>
      <c r="AV8" s="193"/>
      <c r="AW8" s="193"/>
      <c r="AX8" s="197"/>
      <c r="AY8" s="199"/>
      <c r="AZ8" s="191"/>
      <c r="BA8" s="179"/>
      <c r="BB8" s="179"/>
      <c r="BC8" s="179"/>
      <c r="BD8" s="179"/>
      <c r="BE8" s="179"/>
      <c r="BF8" s="179"/>
      <c r="BG8" s="179"/>
      <c r="BH8" s="179"/>
    </row>
    <row r="9" spans="1:60" x14ac:dyDescent="0.2">
      <c r="A9" s="116">
        <v>2013</v>
      </c>
      <c r="B9" s="135" t="s">
        <v>46</v>
      </c>
      <c r="C9" s="132">
        <v>119792</v>
      </c>
      <c r="D9" s="198">
        <f>IF(C9&gt;0,C9,"")</f>
        <v>119792</v>
      </c>
      <c r="E9" s="132">
        <v>1781</v>
      </c>
      <c r="F9" s="198">
        <f>IF(E9&gt;0,E9,"")</f>
        <v>1781</v>
      </c>
      <c r="G9" s="132">
        <v>270660</v>
      </c>
      <c r="H9" s="198">
        <f>IF(G9&gt;0,G9,"")</f>
        <v>270660</v>
      </c>
      <c r="I9" s="180">
        <v>148499</v>
      </c>
      <c r="J9" s="198">
        <f>IF(I9&gt;0,I9,"")</f>
        <v>148499</v>
      </c>
      <c r="K9" s="180">
        <v>130955</v>
      </c>
      <c r="L9" s="198">
        <f>IF(K9&gt;0,K9,"")</f>
        <v>130955</v>
      </c>
      <c r="M9" s="132">
        <v>3773</v>
      </c>
      <c r="N9" s="198">
        <f>IF(M9&gt;0,M9,"")</f>
        <v>3773</v>
      </c>
      <c r="O9" s="180">
        <v>26072</v>
      </c>
      <c r="P9" s="198">
        <f>IF(O9&gt;0,O9,"")</f>
        <v>26072</v>
      </c>
      <c r="Q9" s="180">
        <v>50226</v>
      </c>
      <c r="R9" s="198">
        <f>IF(Q9&gt;0,Q9,"")</f>
        <v>50226</v>
      </c>
      <c r="S9" s="180">
        <v>718494</v>
      </c>
      <c r="T9" s="198">
        <f>IF(S9&gt;0,S9,"")</f>
        <v>718494</v>
      </c>
      <c r="U9" s="180">
        <v>41833</v>
      </c>
      <c r="V9" s="198">
        <f>IF(U9&gt;0,U9,"")</f>
        <v>41833</v>
      </c>
      <c r="W9" s="180">
        <v>5271</v>
      </c>
      <c r="X9" s="198">
        <f>IF(W9&gt;0,W9,"")</f>
        <v>5271</v>
      </c>
      <c r="Y9" s="180">
        <v>43136</v>
      </c>
      <c r="Z9" s="198">
        <f>IF(Y9&gt;0,Y9,"")</f>
        <v>43136</v>
      </c>
      <c r="AA9" s="180">
        <v>364</v>
      </c>
      <c r="AB9" s="198">
        <f>IF(AA9&gt;0,AA9,"")</f>
        <v>364</v>
      </c>
      <c r="AC9" s="180">
        <v>5166</v>
      </c>
      <c r="AD9" s="198">
        <f>IF(AC9&gt;0,AC9,"")</f>
        <v>5166</v>
      </c>
      <c r="AE9" s="180">
        <v>0</v>
      </c>
      <c r="AF9" s="198" t="str">
        <f>IF(AE9&gt;0,AE9,"")</f>
        <v/>
      </c>
      <c r="AG9" s="204">
        <f t="shared" ref="AG9:AG18" si="0">C9+E9+G9+I9+K9+M9+O9+Q9+S9+U9+W9+Y9+AA9+AC9+AE9</f>
        <v>1566022</v>
      </c>
      <c r="AH9" s="205">
        <f>IF(AG9&gt;0,AG9,"")</f>
        <v>1566022</v>
      </c>
      <c r="AI9" s="206"/>
      <c r="AJ9" s="132">
        <v>462</v>
      </c>
      <c r="AK9" s="198">
        <f>IF(AJ9&gt;0,AJ9,"")</f>
        <v>462</v>
      </c>
      <c r="AL9" s="206"/>
      <c r="AM9" s="180">
        <v>22609</v>
      </c>
      <c r="AN9" s="198">
        <f>IF(AM9&gt;0,AM9,"")</f>
        <v>22609</v>
      </c>
      <c r="AO9" s="206"/>
      <c r="AP9" s="140">
        <f t="shared" ref="AP9:AP18" si="1">AG9+AJ9+AM9</f>
        <v>1589093</v>
      </c>
      <c r="AQ9" s="207">
        <f>IF(AP9&gt;0,AP9,"")</f>
        <v>1589093</v>
      </c>
      <c r="AR9" s="206"/>
      <c r="AS9" s="132">
        <v>0</v>
      </c>
      <c r="AT9" s="198" t="str">
        <f>IF(AS9&gt;0,AS9,"")</f>
        <v/>
      </c>
      <c r="AU9" s="206"/>
      <c r="AV9" s="139">
        <f t="shared" ref="AV9:AV18" si="2">AP9+AS9</f>
        <v>1589093</v>
      </c>
      <c r="AW9" s="207">
        <f>IF(AV9&gt;0,AV9,"")</f>
        <v>1589093</v>
      </c>
      <c r="AX9" s="206"/>
      <c r="AY9" s="132">
        <v>153022</v>
      </c>
      <c r="AZ9" s="198">
        <f>IF(AY9&gt;0,AY9,"")</f>
        <v>153022</v>
      </c>
      <c r="BA9" s="184"/>
      <c r="BB9" s="183"/>
      <c r="BC9" s="183"/>
      <c r="BD9" s="183"/>
      <c r="BE9" s="179"/>
      <c r="BF9" s="179"/>
      <c r="BG9" s="179"/>
      <c r="BH9" s="179"/>
    </row>
    <row r="10" spans="1:60" x14ac:dyDescent="0.2">
      <c r="A10" s="116">
        <f>A9</f>
        <v>2013</v>
      </c>
      <c r="B10" s="135" t="s">
        <v>47</v>
      </c>
      <c r="C10" s="132">
        <v>119960</v>
      </c>
      <c r="D10" s="198">
        <f>IF(C10&gt;0,(AVERAGE(C$9:C10)),"")</f>
        <v>119876</v>
      </c>
      <c r="E10" s="132">
        <v>1794</v>
      </c>
      <c r="F10" s="198">
        <f>IF(E10&gt;0,(AVERAGE(E$9:E10)),"")</f>
        <v>1787.5</v>
      </c>
      <c r="G10" s="132">
        <v>271663</v>
      </c>
      <c r="H10" s="198">
        <f>IF(G10&gt;0,(AVERAGE(G$9:G10)),"")</f>
        <v>271161.5</v>
      </c>
      <c r="I10" s="140">
        <v>149327</v>
      </c>
      <c r="J10" s="198">
        <f>IF(I10&gt;0,(AVERAGE(I$9:I10)),"")</f>
        <v>148913</v>
      </c>
      <c r="K10" s="140">
        <v>131487</v>
      </c>
      <c r="L10" s="198">
        <f>IF(K10&gt;0,(AVERAGE(K$9:K10)),"")</f>
        <v>131221</v>
      </c>
      <c r="M10" s="132">
        <v>3718</v>
      </c>
      <c r="N10" s="198">
        <f>IF(M10&gt;0,(AVERAGE(M$9:M10)),"")</f>
        <v>3745.5</v>
      </c>
      <c r="O10" s="140">
        <v>26276</v>
      </c>
      <c r="P10" s="198">
        <f>IF(O10&gt;0,(AVERAGE(O$9:O10)),"")</f>
        <v>26174</v>
      </c>
      <c r="Q10" s="140">
        <v>49244</v>
      </c>
      <c r="R10" s="198">
        <f>IF(Q10&gt;0,(AVERAGE(Q$9:Q10)),"")</f>
        <v>49735</v>
      </c>
      <c r="S10" s="140">
        <v>716990</v>
      </c>
      <c r="T10" s="198">
        <f>IF(S10&gt;0,(AVERAGE(S$9:S10)),"")</f>
        <v>717742</v>
      </c>
      <c r="U10" s="139">
        <v>41886</v>
      </c>
      <c r="V10" s="198">
        <f>IF(U10&gt;0,(AVERAGE(U$9:U10)),"")</f>
        <v>41859.5</v>
      </c>
      <c r="W10" s="140">
        <v>5309</v>
      </c>
      <c r="X10" s="198">
        <f>IF(W10&gt;0,(AVERAGE(W$9:W10)),"")</f>
        <v>5290</v>
      </c>
      <c r="Y10" s="140">
        <v>43251</v>
      </c>
      <c r="Z10" s="198">
        <f>IF(Y10&gt;0,(AVERAGE(Y$9:Y10)),"")</f>
        <v>43193.5</v>
      </c>
      <c r="AA10" s="140">
        <v>388</v>
      </c>
      <c r="AB10" s="198">
        <f>IF(AA10&gt;0,(AVERAGE(AA$9:AA10)),"")</f>
        <v>376</v>
      </c>
      <c r="AC10" s="132">
        <v>5060</v>
      </c>
      <c r="AD10" s="198">
        <f>IF(AC10&gt;0,(AVERAGE(AC$9:AC10)),"")</f>
        <v>5113</v>
      </c>
      <c r="AE10" s="140">
        <v>0</v>
      </c>
      <c r="AF10" s="198" t="str">
        <f>IF(AE10&gt;0,(AVERAGE(AE$9:AE10)),"")</f>
        <v/>
      </c>
      <c r="AG10" s="204">
        <f t="shared" si="0"/>
        <v>1566353</v>
      </c>
      <c r="AH10" s="205">
        <f>IF(AG10&gt;0,(AVERAGE(AG$9:AG10)),"")</f>
        <v>1566187.5</v>
      </c>
      <c r="AI10" s="206"/>
      <c r="AJ10" s="132">
        <v>449</v>
      </c>
      <c r="AK10" s="198">
        <f>IF(AJ10&gt;0,(AVERAGE(AJ$9:AJ10)),"")</f>
        <v>455.5</v>
      </c>
      <c r="AL10" s="206"/>
      <c r="AM10" s="140">
        <v>23005</v>
      </c>
      <c r="AN10" s="198">
        <f>IF(AM10&gt;0,(AVERAGE(AM$9:AM10)),"")</f>
        <v>22807</v>
      </c>
      <c r="AO10" s="206"/>
      <c r="AP10" s="140">
        <f t="shared" si="1"/>
        <v>1589807</v>
      </c>
      <c r="AQ10" s="207">
        <f>IF(AP10&gt;0,(AVERAGE(AP$9:AP10)),"")</f>
        <v>1589450</v>
      </c>
      <c r="AR10" s="206"/>
      <c r="AS10" s="132">
        <v>0</v>
      </c>
      <c r="AT10" s="198" t="str">
        <f>IF(AS10&gt;0,(AVERAGE(AS$9:AS10)),"")</f>
        <v/>
      </c>
      <c r="AU10" s="206"/>
      <c r="AV10" s="139">
        <f t="shared" si="2"/>
        <v>1589807</v>
      </c>
      <c r="AW10" s="207">
        <f>IF(AV10&gt;0,(AVERAGE(AV$9:AV10)),"")</f>
        <v>1589450</v>
      </c>
      <c r="AX10" s="206"/>
      <c r="AY10" s="132">
        <v>152729</v>
      </c>
      <c r="AZ10" s="198">
        <f>IF(AY10&gt;0,(AVERAGE(AY$9:AY10)),"")</f>
        <v>152875.5</v>
      </c>
      <c r="BA10" s="184"/>
      <c r="BB10" s="183"/>
      <c r="BC10" s="183"/>
      <c r="BD10" s="183"/>
      <c r="BE10" s="179"/>
      <c r="BF10" s="179"/>
      <c r="BG10" s="179"/>
      <c r="BH10" s="179"/>
    </row>
    <row r="11" spans="1:60" x14ac:dyDescent="0.2">
      <c r="A11" s="116">
        <f>A10</f>
        <v>2013</v>
      </c>
      <c r="B11" s="135" t="s">
        <v>48</v>
      </c>
      <c r="C11" s="132">
        <v>119896</v>
      </c>
      <c r="D11" s="198">
        <f>IF(C11&gt;0,(AVERAGE(C$9:C11)),"")</f>
        <v>119882.66666666667</v>
      </c>
      <c r="E11" s="132">
        <v>1802</v>
      </c>
      <c r="F11" s="198">
        <f>IF(E11&gt;0,(AVERAGE(E$9:E11)),"")</f>
        <v>1792.3333333333333</v>
      </c>
      <c r="G11" s="132">
        <v>272674</v>
      </c>
      <c r="H11" s="198">
        <f>IF(G11&gt;0,(AVERAGE(G$9:G11)),"")</f>
        <v>271665.66666666669</v>
      </c>
      <c r="I11" s="140">
        <v>150086</v>
      </c>
      <c r="J11" s="198">
        <f>IF(I11&gt;0,(AVERAGE(I$9:I11)),"")</f>
        <v>149304</v>
      </c>
      <c r="K11" s="140">
        <v>132562</v>
      </c>
      <c r="L11" s="198">
        <f>IF(K11&gt;0,(AVERAGE(K$9:K11)),"")</f>
        <v>131668</v>
      </c>
      <c r="M11" s="132">
        <v>3731</v>
      </c>
      <c r="N11" s="198">
        <f>IF(M11&gt;0,(AVERAGE(M$9:M11)),"")</f>
        <v>3740.6666666666665</v>
      </c>
      <c r="O11" s="140">
        <v>26351</v>
      </c>
      <c r="P11" s="198">
        <f>IF(O11&gt;0,(AVERAGE(O$9:O11)),"")</f>
        <v>26233</v>
      </c>
      <c r="Q11" s="140">
        <v>48679</v>
      </c>
      <c r="R11" s="198">
        <f>IF(Q11&gt;0,(AVERAGE(Q$9:Q11)),"")</f>
        <v>49383</v>
      </c>
      <c r="S11" s="140">
        <v>718315</v>
      </c>
      <c r="T11" s="198">
        <f>IF(S11&gt;0,(AVERAGE(S$9:S11)),"")</f>
        <v>717933</v>
      </c>
      <c r="U11" s="139">
        <v>41713</v>
      </c>
      <c r="V11" s="198">
        <f>IF(U11&gt;0,(AVERAGE(U$9:U11)),"")</f>
        <v>41810.666666666664</v>
      </c>
      <c r="W11" s="140">
        <v>5324</v>
      </c>
      <c r="X11" s="198">
        <f>IF(W11&gt;0,(AVERAGE(W$9:W11)),"")</f>
        <v>5301.333333333333</v>
      </c>
      <c r="Y11" s="140">
        <v>43294</v>
      </c>
      <c r="Z11" s="198">
        <f>IF(Y11&gt;0,(AVERAGE(Y$9:Y11)),"")</f>
        <v>43227</v>
      </c>
      <c r="AA11" s="140">
        <v>379</v>
      </c>
      <c r="AB11" s="198">
        <f>IF(AA11&gt;0,(AVERAGE(AA$9:AA11)),"")</f>
        <v>377</v>
      </c>
      <c r="AC11" s="132">
        <v>5573</v>
      </c>
      <c r="AD11" s="198">
        <f>IF(AC11&gt;0,(AVERAGE(AC$9:AC11)),"")</f>
        <v>5266.333333333333</v>
      </c>
      <c r="AE11" s="140">
        <v>0</v>
      </c>
      <c r="AF11" s="198" t="str">
        <f>IF(AE11&gt;0,(AVERAGE(AE$9:AE11)),"")</f>
        <v/>
      </c>
      <c r="AG11" s="204">
        <f t="shared" si="0"/>
        <v>1570379</v>
      </c>
      <c r="AH11" s="205">
        <f>IF(AG11&gt;0,(AVERAGE(AG$9:AG11)),"")</f>
        <v>1567584.6666666667</v>
      </c>
      <c r="AI11" s="206"/>
      <c r="AJ11" s="132">
        <v>423</v>
      </c>
      <c r="AK11" s="198">
        <f>IF(AJ11&gt;0,(AVERAGE(AJ$9:AJ11)),"")</f>
        <v>444.66666666666669</v>
      </c>
      <c r="AL11" s="206"/>
      <c r="AM11" s="140">
        <v>23364</v>
      </c>
      <c r="AN11" s="198">
        <f>IF(AM11&gt;0,(AVERAGE(AM$9:AM11)),"")</f>
        <v>22992.666666666668</v>
      </c>
      <c r="AO11" s="206"/>
      <c r="AP11" s="140">
        <f t="shared" si="1"/>
        <v>1594166</v>
      </c>
      <c r="AQ11" s="207">
        <f>IF(AP11&gt;0,(AVERAGE(AP$9:AP11)),"")</f>
        <v>1591022</v>
      </c>
      <c r="AR11" s="206"/>
      <c r="AS11" s="132">
        <v>0</v>
      </c>
      <c r="AT11" s="198" t="str">
        <f>IF(AS11&gt;0,(AVERAGE(AS$9:AS11)),"")</f>
        <v/>
      </c>
      <c r="AU11" s="206"/>
      <c r="AV11" s="139">
        <f t="shared" si="2"/>
        <v>1594166</v>
      </c>
      <c r="AW11" s="207">
        <f>IF(AV11&gt;0,(AVERAGE(AV$9:AV11)),"")</f>
        <v>1591022</v>
      </c>
      <c r="AX11" s="206"/>
      <c r="AY11" s="132">
        <v>152133</v>
      </c>
      <c r="AZ11" s="198">
        <f>IF(AY11&gt;0,(AVERAGE(AY$9:AY11)),"")</f>
        <v>152628</v>
      </c>
      <c r="BA11" s="184"/>
      <c r="BB11" s="183"/>
      <c r="BC11" s="183"/>
      <c r="BD11" s="183"/>
      <c r="BE11" s="179"/>
      <c r="BF11" s="179"/>
      <c r="BG11" s="179"/>
      <c r="BH11" s="179"/>
    </row>
    <row r="12" spans="1:60" x14ac:dyDescent="0.2">
      <c r="A12" s="116">
        <f>A11</f>
        <v>2013</v>
      </c>
      <c r="B12" s="135" t="s">
        <v>49</v>
      </c>
      <c r="C12" s="132">
        <v>119850</v>
      </c>
      <c r="D12" s="198">
        <f>IF(C12&gt;0,(AVERAGE(C$9:C12)),"")</f>
        <v>119874.5</v>
      </c>
      <c r="E12" s="132">
        <v>1812</v>
      </c>
      <c r="F12" s="198">
        <f>IF(E12&gt;0,(AVERAGE(E$9:E12)),"")</f>
        <v>1797.25</v>
      </c>
      <c r="G12" s="132">
        <v>273038</v>
      </c>
      <c r="H12" s="198">
        <f>IF(G12&gt;0,(AVERAGE(G$9:G12)),"")</f>
        <v>272008.75</v>
      </c>
      <c r="I12" s="140">
        <v>150389</v>
      </c>
      <c r="J12" s="198">
        <f>IF(I12&gt;0,(AVERAGE(I$9:I12)),"")</f>
        <v>149575.25</v>
      </c>
      <c r="K12" s="140">
        <v>132513</v>
      </c>
      <c r="L12" s="198">
        <f>IF(K12&gt;0,(AVERAGE(K$9:K12)),"")</f>
        <v>131879.25</v>
      </c>
      <c r="M12" s="132">
        <v>3744</v>
      </c>
      <c r="N12" s="198">
        <f>IF(M12&gt;0,(AVERAGE(M$9:M12)),"")</f>
        <v>3741.5</v>
      </c>
      <c r="O12" s="141">
        <v>25946</v>
      </c>
      <c r="P12" s="198">
        <f>IF(O12&gt;0,(AVERAGE(O$9:O12)),"")</f>
        <v>26161.25</v>
      </c>
      <c r="Q12" s="141">
        <v>48047</v>
      </c>
      <c r="R12" s="198">
        <f>IF(Q12&gt;0,(AVERAGE(Q$9:Q12)),"")</f>
        <v>49049</v>
      </c>
      <c r="S12" s="142">
        <v>718640</v>
      </c>
      <c r="T12" s="198">
        <f>IF(S12&gt;0,(AVERAGE(S$9:S12)),"")</f>
        <v>718109.75</v>
      </c>
      <c r="U12" s="141">
        <v>41484</v>
      </c>
      <c r="V12" s="198">
        <f>IF(U12&gt;0,(AVERAGE(U$9:U12)),"")</f>
        <v>41729</v>
      </c>
      <c r="W12" s="141">
        <v>5353</v>
      </c>
      <c r="X12" s="198">
        <f>IF(W12&gt;0,(AVERAGE(W$9:W12)),"")</f>
        <v>5314.25</v>
      </c>
      <c r="Y12" s="141">
        <v>43071</v>
      </c>
      <c r="Z12" s="198">
        <f>IF(Y12&gt;0,(AVERAGE(Y$9:Y12)),"")</f>
        <v>43188</v>
      </c>
      <c r="AA12" s="141">
        <v>376</v>
      </c>
      <c r="AB12" s="198">
        <f>IF(AA12&gt;0,(AVERAGE(AA$9:AA12)),"")</f>
        <v>376.75</v>
      </c>
      <c r="AC12" s="132">
        <v>5687</v>
      </c>
      <c r="AD12" s="198">
        <f>IF(AC12&gt;0,(AVERAGE(AC$9:AC12)),"")</f>
        <v>5371.5</v>
      </c>
      <c r="AE12" s="140">
        <v>0</v>
      </c>
      <c r="AF12" s="198" t="str">
        <f>IF(AE12&gt;0,(AVERAGE(AE$9:AE12)),"")</f>
        <v/>
      </c>
      <c r="AG12" s="204">
        <f t="shared" si="0"/>
        <v>1569950</v>
      </c>
      <c r="AH12" s="205">
        <f>IF(AG12&gt;0,(AVERAGE(AG$9:AG12)),"")</f>
        <v>1568176</v>
      </c>
      <c r="AI12" s="206"/>
      <c r="AJ12" s="132">
        <v>447</v>
      </c>
      <c r="AK12" s="198">
        <f>IF(AJ12&gt;0,(AVERAGE(AJ$9:AJ12)),"")</f>
        <v>445.25</v>
      </c>
      <c r="AL12" s="206"/>
      <c r="AM12" s="141">
        <v>23689</v>
      </c>
      <c r="AN12" s="198">
        <f>IF(AM12&gt;0,(AVERAGE(AM$9:AM12)),"")</f>
        <v>23166.75</v>
      </c>
      <c r="AO12" s="206"/>
      <c r="AP12" s="140">
        <f t="shared" si="1"/>
        <v>1594086</v>
      </c>
      <c r="AQ12" s="207">
        <f>IF(AP12&gt;0,(AVERAGE(AP$9:AP12)),"")</f>
        <v>1591788</v>
      </c>
      <c r="AR12" s="206"/>
      <c r="AS12" s="132">
        <v>0</v>
      </c>
      <c r="AT12" s="198" t="str">
        <f>IF(AS12&gt;0,(AVERAGE(AS$9:AS12)),"")</f>
        <v/>
      </c>
      <c r="AU12" s="206"/>
      <c r="AV12" s="139">
        <f t="shared" si="2"/>
        <v>1594086</v>
      </c>
      <c r="AW12" s="207">
        <f>IF(AV12&gt;0,(AVERAGE(AV$9:AV12)),"")</f>
        <v>1591788</v>
      </c>
      <c r="AX12" s="206"/>
      <c r="AY12" s="132">
        <v>151142</v>
      </c>
      <c r="AZ12" s="198">
        <f>IF(AY12&gt;0,(AVERAGE(AY$9:AY12)),"")</f>
        <v>152256.5</v>
      </c>
      <c r="BA12" s="184"/>
      <c r="BB12" s="183"/>
      <c r="BC12" s="183"/>
      <c r="BD12" s="183"/>
      <c r="BE12" s="179"/>
      <c r="BF12" s="179"/>
      <c r="BG12" s="179"/>
      <c r="BH12" s="179"/>
    </row>
    <row r="13" spans="1:60" x14ac:dyDescent="0.2">
      <c r="A13" s="116">
        <f>A12</f>
        <v>2013</v>
      </c>
      <c r="B13" s="138" t="s">
        <v>50</v>
      </c>
      <c r="C13" s="132">
        <f>+'SFY2014'!C13*SFY2014Smoothed_Final!D$36</f>
        <v>119708.41970675923</v>
      </c>
      <c r="D13" s="198">
        <f>IF(C13&gt;0,(AVERAGE(C$9:C13)),"")</f>
        <v>119841.28394135185</v>
      </c>
      <c r="E13" s="132">
        <f>+'SFY2014'!E13*SFY2014Smoothed_Final!F$36</f>
        <v>1801.3266784800003</v>
      </c>
      <c r="F13" s="198">
        <f>IF(E13&gt;0,(AVERAGE(E$9:E13)),"")</f>
        <v>1798.0653356959999</v>
      </c>
      <c r="G13" s="132">
        <f>+'SFY2014'!G13*SFY2014Smoothed_Final!H$36</f>
        <v>273093.94048607588</v>
      </c>
      <c r="H13" s="198">
        <f>IF(G13&gt;0,(AVERAGE(G$9:G13)),"")</f>
        <v>272225.78809721518</v>
      </c>
      <c r="I13" s="132">
        <f>+'SFY2014'!I13*SFY2014Smoothed_Final!J$36</f>
        <v>160458.33626979074</v>
      </c>
      <c r="J13" s="198">
        <f>IF(I13&gt;0,(AVERAGE(I$9:I13)),"")</f>
        <v>151751.86725395816</v>
      </c>
      <c r="K13" s="132">
        <f>+'SFY2014'!K13*SFY2014Smoothed_Final!L$36</f>
        <v>143852.64720600229</v>
      </c>
      <c r="L13" s="198">
        <f>IF(K13&gt;0,(AVERAGE(K$9:K13)),"")</f>
        <v>134273.92944120045</v>
      </c>
      <c r="M13" s="132">
        <f>+'SFY2014'!M13*SFY2014Smoothed_Final!N$36</f>
        <v>3807.5634614903638</v>
      </c>
      <c r="N13" s="198">
        <f>IF(M13&gt;0,(AVERAGE(M$9:M13)),"")</f>
        <v>3754.7126922980729</v>
      </c>
      <c r="O13" s="132">
        <f>+'SFY2014'!O13*SFY2014Smoothed_Final!P$36</f>
        <v>25080.570252605194</v>
      </c>
      <c r="P13" s="198">
        <f>IF(O13&gt;0,(AVERAGE(O$9:O13)),"")</f>
        <v>25945.114050521039</v>
      </c>
      <c r="Q13" s="132">
        <f>+'SFY2014'!Q13*SFY2014Smoothed_Final!R$36</f>
        <v>48302.512484184685</v>
      </c>
      <c r="R13" s="198">
        <f>IF(Q13&gt;0,(AVERAGE(Q$9:Q13)),"")</f>
        <v>48899.702496836937</v>
      </c>
      <c r="S13" s="132">
        <f>+'SFY2014'!S13*SFY2014Smoothed_Final!T$36</f>
        <v>721963.61963962077</v>
      </c>
      <c r="T13" s="198">
        <f>IF(S13&gt;0,(AVERAGE(S$9:S13)),"")</f>
        <v>718880.52392792411</v>
      </c>
      <c r="U13" s="132">
        <f>+'SFY2014'!U13*SFY2014Smoothed_Final!V$36</f>
        <v>41662.783525527346</v>
      </c>
      <c r="V13" s="198">
        <f>IF(U13&gt;0,(AVERAGE(U$9:U13)),"")</f>
        <v>41715.756705105465</v>
      </c>
      <c r="W13" s="132">
        <f>+'SFY2014'!W13*SFY2014Smoothed_Final!X$36</f>
        <v>5361.831230864429</v>
      </c>
      <c r="X13" s="198">
        <f>IF(W13&gt;0,(AVERAGE(W$9:W13)),"")</f>
        <v>5323.766246172886</v>
      </c>
      <c r="Y13" s="132">
        <f>+'SFY2014'!Y13*SFY2014Smoothed_Final!Z$36</f>
        <v>42572.800266127451</v>
      </c>
      <c r="Z13" s="198">
        <f>IF(Y13&gt;0,(AVERAGE(Y$9:Y13)),"")</f>
        <v>43064.960053225492</v>
      </c>
      <c r="AA13" s="132">
        <f>+'SFY2014'!AA13*SFY2014Smoothed_Final!AB$36</f>
        <v>373.63633312101916</v>
      </c>
      <c r="AB13" s="198">
        <f>IF(AA13&gt;0,(AVERAGE(AA$9:AA13)),"")</f>
        <v>376.1272666242038</v>
      </c>
      <c r="AC13" s="132">
        <f>+'SFY2014'!AC13*SFY2014Smoothed_Final!AD$36</f>
        <v>5895.3970520718867</v>
      </c>
      <c r="AD13" s="198">
        <f>IF(AC13&gt;0,(AVERAGE(AC$9:AC13)),"")</f>
        <v>5476.2794104143777</v>
      </c>
      <c r="AE13" s="140">
        <v>0</v>
      </c>
      <c r="AF13" s="198" t="str">
        <f>IF(AE13&gt;0,(AVERAGE(AE$9:AE13)),"")</f>
        <v/>
      </c>
      <c r="AG13" s="213">
        <f t="shared" si="0"/>
        <v>1593935.3845927217</v>
      </c>
      <c r="AH13" s="203">
        <f>IF(AG13&gt;0,(AVERAGE(AG$9:AG13)),"")</f>
        <v>1573327.8769185443</v>
      </c>
      <c r="AI13" s="214"/>
      <c r="AJ13" s="132">
        <v>541</v>
      </c>
      <c r="AK13" s="198">
        <f>IF(AJ13&gt;0,(AVERAGE(AJ$9:AJ13)),"")</f>
        <v>464.4</v>
      </c>
      <c r="AL13" s="214"/>
      <c r="AM13" s="140">
        <v>24532</v>
      </c>
      <c r="AN13" s="198">
        <f>IF(AM13&gt;0,(AVERAGE(AM$9:AM13)),"")</f>
        <v>23439.8</v>
      </c>
      <c r="AO13" s="214"/>
      <c r="AP13" s="140">
        <f t="shared" si="1"/>
        <v>1619008.3845927217</v>
      </c>
      <c r="AQ13" s="207">
        <f>IF(AP13&gt;0,(AVERAGE(AP$9:AP13)),"")</f>
        <v>1597232.0769185442</v>
      </c>
      <c r="AR13" s="214"/>
      <c r="AS13" s="132">
        <v>0</v>
      </c>
      <c r="AT13" s="198" t="str">
        <f>IF(AS13&gt;0,(AVERAGE(AS$9:AS13)),"")</f>
        <v/>
      </c>
      <c r="AU13" s="206"/>
      <c r="AV13" s="139">
        <f t="shared" si="2"/>
        <v>1619008.3845927217</v>
      </c>
      <c r="AW13" s="207">
        <f>IF(AV13&gt;0,(AVERAGE(AV$9:AV13)),"")</f>
        <v>1597232.0769185442</v>
      </c>
      <c r="AX13" s="214"/>
      <c r="AY13" s="132">
        <v>153476</v>
      </c>
      <c r="AZ13" s="198">
        <f>IF(AY13&gt;0,(AVERAGE(AY$9:AY13)),"")</f>
        <v>152500.4</v>
      </c>
      <c r="BA13" s="180"/>
      <c r="BB13" s="236"/>
      <c r="BC13" s="179"/>
      <c r="BD13" s="179"/>
      <c r="BE13" s="179"/>
      <c r="BF13" s="179"/>
      <c r="BG13" s="179"/>
      <c r="BH13" s="179"/>
    </row>
    <row r="14" spans="1:60" x14ac:dyDescent="0.2">
      <c r="A14" s="116">
        <f>A13</f>
        <v>2013</v>
      </c>
      <c r="B14" s="138" t="s">
        <v>51</v>
      </c>
      <c r="C14" s="132">
        <f>+'SFY2014'!C14*SFY2014Smoothed_Final!D$36</f>
        <v>119922.37490898483</v>
      </c>
      <c r="D14" s="198">
        <f>IF(C14&gt;0,(AVERAGE(C$9:C14)),"")</f>
        <v>119854.79910262402</v>
      </c>
      <c r="E14" s="132">
        <f>+'SFY2014'!E14*SFY2014Smoothed_Final!F$36</f>
        <v>1796.4817976879617</v>
      </c>
      <c r="F14" s="198">
        <f>IF(E14&gt;0,(AVERAGE(E$9:E14)),"")</f>
        <v>1797.8014126946603</v>
      </c>
      <c r="G14" s="132">
        <f>+'SFY2014'!G14*SFY2014Smoothed_Final!H$36</f>
        <v>273370.28822933062</v>
      </c>
      <c r="H14" s="198">
        <f>IF(G14&gt;0,(AVERAGE(G$9:G14)),"")</f>
        <v>272416.53811923444</v>
      </c>
      <c r="I14" s="132">
        <f>+'SFY2014'!I14*SFY2014Smoothed_Final!J$36</f>
        <v>167844.92032022279</v>
      </c>
      <c r="J14" s="198">
        <f>IF(I14&gt;0,(AVERAGE(I$9:I14)),"")</f>
        <v>154434.04276500226</v>
      </c>
      <c r="K14" s="132">
        <f>+'SFY2014'!K14*SFY2014Smoothed_Final!L$36</f>
        <v>152981.78939692557</v>
      </c>
      <c r="L14" s="198">
        <f>IF(K14&gt;0,(AVERAGE(K$9:K14)),"")</f>
        <v>137391.90610048798</v>
      </c>
      <c r="M14" s="132">
        <f>+'SFY2014'!M14*SFY2014Smoothed_Final!N$36</f>
        <v>3810.508212814022</v>
      </c>
      <c r="N14" s="198">
        <f>IF(M14&gt;0,(AVERAGE(M$9:M14)),"")</f>
        <v>3764.0119457173982</v>
      </c>
      <c r="O14" s="132">
        <f>+'SFY2014'!O14*SFY2014Smoothed_Final!P$36</f>
        <v>23779.381625201066</v>
      </c>
      <c r="P14" s="198">
        <f>IF(O14&gt;0,(AVERAGE(O$9:O14)),"")</f>
        <v>25584.158646301043</v>
      </c>
      <c r="Q14" s="132">
        <f>+'SFY2014'!Q14*SFY2014Smoothed_Final!R$36</f>
        <v>47316.200262775041</v>
      </c>
      <c r="R14" s="198">
        <f>IF(Q14&gt;0,(AVERAGE(Q$9:Q14)),"")</f>
        <v>48635.785457826627</v>
      </c>
      <c r="S14" s="132">
        <f>+'SFY2014'!S14*SFY2014Smoothed_Final!T$36</f>
        <v>712687.26627014461</v>
      </c>
      <c r="T14" s="198">
        <f>IF(S14&gt;0,(AVERAGE(S$9:S14)),"")</f>
        <v>717848.31431829417</v>
      </c>
      <c r="U14" s="132">
        <f>+'SFY2014'!U14*SFY2014Smoothed_Final!V$36</f>
        <v>41110.286267369185</v>
      </c>
      <c r="V14" s="198">
        <f>IF(U14&gt;0,(AVERAGE(U$9:U14)),"")</f>
        <v>41614.844965482749</v>
      </c>
      <c r="W14" s="132">
        <f>+'SFY2014'!W14*SFY2014Smoothed_Final!X$36</f>
        <v>5360.8258246707555</v>
      </c>
      <c r="X14" s="198">
        <f>IF(W14&gt;0,(AVERAGE(W$9:W14)),"")</f>
        <v>5329.9428425891974</v>
      </c>
      <c r="Y14" s="132">
        <f>+'SFY2014'!Y14*SFY2014Smoothed_Final!Z$36</f>
        <v>42566.051096115836</v>
      </c>
      <c r="Z14" s="198">
        <f>IF(Y14&gt;0,(AVERAGE(Y$9:Y14)),"")</f>
        <v>42981.80856037388</v>
      </c>
      <c r="AA14" s="132">
        <f>+'SFY2014'!AA14*SFY2014Smoothed_Final!AB$36</f>
        <v>380.12026081075487</v>
      </c>
      <c r="AB14" s="198">
        <f>IF(AA14&gt;0,(AVERAGE(AA$9:AA14)),"")</f>
        <v>376.79276565529563</v>
      </c>
      <c r="AC14" s="132">
        <f>+'SFY2014'!AC14*SFY2014Smoothed_Final!AD$36</f>
        <v>6047.8162625142058</v>
      </c>
      <c r="AD14" s="198">
        <f>IF(AC14&gt;0,(AVERAGE(AC$9:AC14)),"")</f>
        <v>5571.5355524310153</v>
      </c>
      <c r="AE14" s="140">
        <v>0</v>
      </c>
      <c r="AF14" s="198" t="str">
        <f>IF(AE14&gt;0,(AVERAGE(AE$9:AE14)),"")</f>
        <v/>
      </c>
      <c r="AG14" s="213">
        <f t="shared" si="0"/>
        <v>1598974.310735567</v>
      </c>
      <c r="AH14" s="203">
        <f>IF(AG14&gt;0,(AVERAGE(AG$9:AG14)),"")</f>
        <v>1577602.2825547147</v>
      </c>
      <c r="AI14" s="206"/>
      <c r="AJ14" s="132">
        <v>564</v>
      </c>
      <c r="AK14" s="198">
        <f>IF(AJ14&gt;0,(AVERAGE(AJ$9:AJ14)),"")</f>
        <v>481</v>
      </c>
      <c r="AL14" s="206"/>
      <c r="AM14" s="140">
        <v>24608</v>
      </c>
      <c r="AN14" s="198">
        <f>IF(AM14&gt;0,(AVERAGE(AM$9:AM14)),"")</f>
        <v>23634.5</v>
      </c>
      <c r="AO14" s="206"/>
      <c r="AP14" s="140">
        <f t="shared" si="1"/>
        <v>1624146.310735567</v>
      </c>
      <c r="AQ14" s="198">
        <f>IF(AP14&gt;0,(AVERAGE(AP$9:AP14)),"")</f>
        <v>1601717.7825547147</v>
      </c>
      <c r="AR14" s="206"/>
      <c r="AS14" s="132">
        <v>0</v>
      </c>
      <c r="AT14" s="198" t="str">
        <f>IF(AS14&gt;0,(AVERAGE(AS$9:AS14)),"")</f>
        <v/>
      </c>
      <c r="AU14" s="206"/>
      <c r="AV14" s="139">
        <f t="shared" si="2"/>
        <v>1624146.310735567</v>
      </c>
      <c r="AW14" s="198">
        <f>IF(AV14&gt;0,(AVERAGE(AV$9:AV14)),"")</f>
        <v>1601717.7825547147</v>
      </c>
      <c r="AX14" s="206"/>
      <c r="AY14" s="132">
        <v>150010</v>
      </c>
      <c r="AZ14" s="198">
        <f>IF(AY14&gt;0,(AVERAGE(AY$9:AY14)),"")</f>
        <v>152085.33333333334</v>
      </c>
      <c r="BA14" s="184"/>
      <c r="BB14" s="237"/>
      <c r="BC14" s="183"/>
      <c r="BD14" s="183"/>
      <c r="BE14" s="183"/>
      <c r="BF14" s="183"/>
      <c r="BG14" s="183"/>
      <c r="BH14" s="183"/>
    </row>
    <row r="15" spans="1:60" x14ac:dyDescent="0.2">
      <c r="A15" s="116">
        <v>2014</v>
      </c>
      <c r="B15" s="138" t="s">
        <v>52</v>
      </c>
      <c r="C15" s="132">
        <f>+'SFY2014'!C15*SFY2014Smoothed_Final!D$36</f>
        <v>119959.16358629058</v>
      </c>
      <c r="D15" s="198">
        <f>IF(C15&gt;0,(AVERAGE(C$9:C15)),"")</f>
        <v>119869.70831457639</v>
      </c>
      <c r="E15" s="132">
        <f>+'SFY2014'!E15*SFY2014Smoothed_Final!F$36</f>
        <v>1809.0784877472624</v>
      </c>
      <c r="F15" s="198">
        <f>IF(E15&gt;0,(AVERAGE(E$9:E15)),"")</f>
        <v>1799.4124234164608</v>
      </c>
      <c r="G15" s="132">
        <f>+'SFY2014'!G15*SFY2014Smoothed_Final!H$36</f>
        <v>273927.78141971608</v>
      </c>
      <c r="H15" s="198">
        <f>IF(G15&gt;0,(AVERAGE(G$9:G15)),"")</f>
        <v>272632.43001930322</v>
      </c>
      <c r="I15" s="132">
        <f>+'SFY2014'!I15*SFY2014Smoothed_Final!J$36</f>
        <v>156284.0262694282</v>
      </c>
      <c r="J15" s="198">
        <f>IF(I15&gt;0,(AVERAGE(I$9:I15)),"")</f>
        <v>154698.32612277739</v>
      </c>
      <c r="K15" s="132">
        <f>+'SFY2014'!K15*SFY2014Smoothed_Final!L$36</f>
        <v>142198.64437518001</v>
      </c>
      <c r="L15" s="198">
        <f>IF(K15&gt;0,(AVERAGE(K$9:K15)),"")</f>
        <v>138078.58299687254</v>
      </c>
      <c r="M15" s="132">
        <f>+'SFY2014'!M15*SFY2014Smoothed_Final!N$36</f>
        <v>3838.974142276054</v>
      </c>
      <c r="N15" s="198">
        <f>IF(M15&gt;0,(AVERAGE(M$9:M15)),"")</f>
        <v>3774.720830940063</v>
      </c>
      <c r="O15" s="132">
        <f>+'SFY2014'!O15*SFY2014Smoothed_Final!P$36</f>
        <v>23242.003478834409</v>
      </c>
      <c r="P15" s="198">
        <f>IF(O15&gt;0,(AVERAGE(O$9:O15)),"")</f>
        <v>25249.565050948666</v>
      </c>
      <c r="Q15" s="132">
        <f>+'SFY2014'!Q15*SFY2014Smoothed_Final!R$36</f>
        <v>49031.4842714923</v>
      </c>
      <c r="R15" s="198">
        <f>IF(Q15&gt;0,(AVERAGE(Q$9:Q15)),"")</f>
        <v>48692.313859778864</v>
      </c>
      <c r="S15" s="132">
        <f>+'SFY2014'!S15*SFY2014Smoothed_Final!T$36</f>
        <v>722859.0876780987</v>
      </c>
      <c r="T15" s="198">
        <f>IF(S15&gt;0,(AVERAGE(S$9:S15)),"")</f>
        <v>718564.13908398058</v>
      </c>
      <c r="U15" s="132">
        <f>+'SFY2014'!U15*SFY2014Smoothed_Final!V$36</f>
        <v>109703.89462562712</v>
      </c>
      <c r="V15" s="198">
        <f>IF(U15&gt;0,(AVERAGE(U$9:U15)),"")</f>
        <v>51341.852059789082</v>
      </c>
      <c r="W15" s="132">
        <f>+'SFY2014'!W15*SFY2014Smoothed_Final!X$36</f>
        <v>5315.5825459554171</v>
      </c>
      <c r="X15" s="198">
        <f>IF(W15&gt;0,(AVERAGE(W$9:W15)),"")</f>
        <v>5327.8913716415145</v>
      </c>
      <c r="Y15" s="132">
        <f>+'SFY2014'!Y15*SFY2014Smoothed_Final!Z$36</f>
        <v>42188.097575465355</v>
      </c>
      <c r="Z15" s="198">
        <f>IF(Y15&gt;0,(AVERAGE(Y$9:Y15)),"")</f>
        <v>42868.421276815519</v>
      </c>
      <c r="AA15" s="132">
        <f>+'SFY2014'!AA15*SFY2014Smoothed_Final!AB$36</f>
        <v>383.3622246556227</v>
      </c>
      <c r="AB15" s="198">
        <f>IF(AA15&gt;0,(AVERAGE(AA$9:AA15)),"")</f>
        <v>377.73125979819952</v>
      </c>
      <c r="AC15" s="132">
        <f>+'SFY2014'!AC15*SFY2014Smoothed_Final!AD$36</f>
        <v>6587.4025184596421</v>
      </c>
      <c r="AD15" s="198">
        <f>IF(AC15&gt;0,(AVERAGE(AC$9:AC15)),"")</f>
        <v>5716.6594047208191</v>
      </c>
      <c r="AE15" s="140">
        <v>0</v>
      </c>
      <c r="AF15" s="198" t="str">
        <f>IF(AE15&gt;0,(AVERAGE(AE$9:AE15)),"")</f>
        <v/>
      </c>
      <c r="AG15" s="213">
        <f t="shared" si="0"/>
        <v>1657328.583199227</v>
      </c>
      <c r="AH15" s="203">
        <f>IF(AG15&gt;0,(AVERAGE(AG$9:AG15)),"")</f>
        <v>1588991.7540753593</v>
      </c>
      <c r="AI15" s="206"/>
      <c r="AJ15" s="132">
        <v>540</v>
      </c>
      <c r="AK15" s="198">
        <f>IF(AJ15&gt;0,(AVERAGE(AJ$9:AJ15)),"")</f>
        <v>489.42857142857144</v>
      </c>
      <c r="AL15" s="206"/>
      <c r="AM15" s="139">
        <v>23739</v>
      </c>
      <c r="AN15" s="198">
        <f>IF(AM15&gt;0,(AVERAGE(AM$9:AM15)),"")</f>
        <v>23649.428571428572</v>
      </c>
      <c r="AO15" s="206"/>
      <c r="AP15" s="140">
        <f t="shared" si="1"/>
        <v>1681607.583199227</v>
      </c>
      <c r="AQ15" s="198">
        <f>IF(AP15&gt;0,(AVERAGE(AP$9:AP15)),"")</f>
        <v>1613130.6112182164</v>
      </c>
      <c r="AR15" s="206"/>
      <c r="AS15" s="132">
        <v>0</v>
      </c>
      <c r="AT15" s="198" t="str">
        <f>IF(AS15&gt;0,(AVERAGE(AS$9:AS15)),"")</f>
        <v/>
      </c>
      <c r="AU15" s="206"/>
      <c r="AV15" s="139">
        <f t="shared" si="2"/>
        <v>1681607.583199227</v>
      </c>
      <c r="AW15" s="198">
        <f>IF(AV15&gt;0,(AVERAGE(AV$9:AV15)),"")</f>
        <v>1613130.6112182164</v>
      </c>
      <c r="AX15" s="206"/>
      <c r="AY15" s="132">
        <v>85816</v>
      </c>
      <c r="AZ15" s="198">
        <f>IF(AY15&gt;0,(AVERAGE(AY$9:AY15)),"")</f>
        <v>142618.28571428571</v>
      </c>
      <c r="BA15" s="184"/>
      <c r="BB15" s="237"/>
      <c r="BC15" s="183"/>
      <c r="BD15" s="183"/>
      <c r="BE15" s="183"/>
      <c r="BF15" s="183"/>
      <c r="BG15" s="183"/>
      <c r="BH15" s="183"/>
    </row>
    <row r="16" spans="1:60" x14ac:dyDescent="0.2">
      <c r="A16" s="116">
        <f>A15</f>
        <v>2014</v>
      </c>
      <c r="B16" s="138" t="s">
        <v>53</v>
      </c>
      <c r="C16" s="132">
        <f>+'SFY2014'!C16*SFY2014Smoothed_Final!D$36</f>
        <v>119823.62635411147</v>
      </c>
      <c r="D16" s="198">
        <f>IF(C16&gt;0,(AVERAGE(C$9:C16)),"")</f>
        <v>119863.94806951827</v>
      </c>
      <c r="E16" s="132">
        <f>+'SFY2014'!E16*SFY2014Smoothed_Final!F$36</f>
        <v>1827.4890347570094</v>
      </c>
      <c r="F16" s="198">
        <f>IF(E16&gt;0,(AVERAGE(E$9:E16)),"")</f>
        <v>1802.9219998340293</v>
      </c>
      <c r="G16" s="132">
        <f>+'SFY2014'!G16*SFY2014Smoothed_Final!H$36</f>
        <v>274431.54032669083</v>
      </c>
      <c r="H16" s="198">
        <f>IF(G16&gt;0,(AVERAGE(G$9:G16)),"")</f>
        <v>272857.31880772667</v>
      </c>
      <c r="I16" s="132">
        <f>+'SFY2014'!I16*SFY2014Smoothed_Final!J$36</f>
        <v>161930.71428569383</v>
      </c>
      <c r="J16" s="198">
        <f>IF(I16&gt;0,(AVERAGE(I$9:I16)),"")</f>
        <v>155602.37464314196</v>
      </c>
      <c r="K16" s="132">
        <f>+'SFY2014'!K16*SFY2014Smoothed_Final!L$36</f>
        <v>149135.92191247598</v>
      </c>
      <c r="L16" s="198">
        <f>IF(K16&gt;0,(AVERAGE(K$9:K16)),"")</f>
        <v>139460.75036132298</v>
      </c>
      <c r="M16" s="132">
        <f>+'SFY2014'!M16*SFY2014Smoothed_Final!N$36</f>
        <v>3873.3295743854023</v>
      </c>
      <c r="N16" s="198">
        <f>IF(M16&gt;0,(AVERAGE(M$9:M16)),"")</f>
        <v>3787.0469238707306</v>
      </c>
      <c r="O16" s="132">
        <f>+'SFY2014'!O16*SFY2014Smoothed_Final!P$36</f>
        <v>22040.476970563563</v>
      </c>
      <c r="P16" s="198">
        <f>IF(O16&gt;0,(AVERAGE(O$9:O16)),"")</f>
        <v>24848.429040900526</v>
      </c>
      <c r="Q16" s="132">
        <f>+'SFY2014'!Q16*SFY2014Smoothed_Final!R$36</f>
        <v>50243.567282671756</v>
      </c>
      <c r="R16" s="198">
        <f>IF(Q16&gt;0,(AVERAGE(Q$9:Q16)),"")</f>
        <v>48886.220537640475</v>
      </c>
      <c r="S16" s="132">
        <f>+'SFY2014'!S16*SFY2014Smoothed_Final!T$36</f>
        <v>725579.30126639875</v>
      </c>
      <c r="T16" s="198">
        <f>IF(S16&gt;0,(AVERAGE(S$9:S16)),"")</f>
        <v>719441.03435678291</v>
      </c>
      <c r="U16" s="132">
        <f>+'SFY2014'!U16*SFY2014Smoothed_Final!V$36</f>
        <v>109308.55648153868</v>
      </c>
      <c r="V16" s="198">
        <f>IF(U16&gt;0,(AVERAGE(U$9:U16)),"")</f>
        <v>58587.690112507786</v>
      </c>
      <c r="W16" s="132">
        <f>+'SFY2014'!W16*SFY2014Smoothed_Final!X$36</f>
        <v>5358.8150122834068</v>
      </c>
      <c r="X16" s="198">
        <f>IF(W16&gt;0,(AVERAGE(W$9:W16)),"")</f>
        <v>5331.7568267217512</v>
      </c>
      <c r="Y16" s="132">
        <f>+'SFY2014'!Y16*SFY2014Smoothed_Final!Z$36</f>
        <v>42088.788359580154</v>
      </c>
      <c r="Z16" s="198">
        <f>IF(Y16&gt;0,(AVERAGE(Y$9:Y16)),"")</f>
        <v>42770.967162161098</v>
      </c>
      <c r="AA16" s="132">
        <f>+'SFY2014'!AA16*SFY2014Smoothed_Final!AB$36</f>
        <v>382.55173369440575</v>
      </c>
      <c r="AB16" s="198">
        <f>IF(AA16&gt;0,(AVERAGE(AA$9:AA16)),"")</f>
        <v>378.3338190352253</v>
      </c>
      <c r="AC16" s="132">
        <f>+'SFY2014'!AC16*SFY2014Smoothed_Final!AD$36</f>
        <v>7102.5126968158002</v>
      </c>
      <c r="AD16" s="198">
        <f>IF(AC16&gt;0,(AVERAGE(AC$9:AC16)),"")</f>
        <v>5889.8910662326916</v>
      </c>
      <c r="AE16" s="140">
        <v>0</v>
      </c>
      <c r="AF16" s="198" t="str">
        <f>IF(AE16&gt;0,(AVERAGE(AE$9:AE16)),"")</f>
        <v/>
      </c>
      <c r="AG16" s="213">
        <f t="shared" si="0"/>
        <v>1673127.1912916612</v>
      </c>
      <c r="AH16" s="203">
        <f>IF(AG16&gt;0,(AVERAGE(AG$9:AG16)),"")</f>
        <v>1599508.6837273971</v>
      </c>
      <c r="AI16" s="206"/>
      <c r="AJ16" s="132">
        <v>539</v>
      </c>
      <c r="AK16" s="198">
        <f>IF(AJ16&gt;0,(AVERAGE(AJ$9:AJ16)),"")</f>
        <v>495.625</v>
      </c>
      <c r="AL16" s="206"/>
      <c r="AM16" s="140">
        <v>22505</v>
      </c>
      <c r="AN16" s="198">
        <f>IF(AM16&gt;0,(AVERAGE(AM$9:AM16)),"")</f>
        <v>23506.375</v>
      </c>
      <c r="AO16" s="206"/>
      <c r="AP16" s="140">
        <f t="shared" si="1"/>
        <v>1696171.1912916612</v>
      </c>
      <c r="AQ16" s="198">
        <f>IF(AP16&gt;0,(AVERAGE(AP$9:AP16)),"")</f>
        <v>1623510.6837273971</v>
      </c>
      <c r="AR16" s="206"/>
      <c r="AS16" s="132">
        <v>0</v>
      </c>
      <c r="AT16" s="198" t="str">
        <f>IF(AS16&gt;0,(AVERAGE(AS$9:AS16)),"")</f>
        <v/>
      </c>
      <c r="AU16" s="206"/>
      <c r="AV16" s="139">
        <f t="shared" si="2"/>
        <v>1696171.1912916612</v>
      </c>
      <c r="AW16" s="198">
        <f>IF(AV16&gt;0,(AVERAGE(AV$9:AV16)),"")</f>
        <v>1623510.6837273971</v>
      </c>
      <c r="AX16" s="206"/>
      <c r="AY16" s="132">
        <v>85798</v>
      </c>
      <c r="AZ16" s="198">
        <f>IF(AY16&gt;0,(AVERAGE(AY$9:AY16)),"")</f>
        <v>135515.75</v>
      </c>
      <c r="BA16" s="184"/>
      <c r="BB16" s="237"/>
      <c r="BC16" s="183"/>
      <c r="BD16" s="183"/>
      <c r="BE16" s="183"/>
      <c r="BF16" s="183"/>
      <c r="BG16" s="183"/>
      <c r="BH16" s="183"/>
    </row>
    <row r="17" spans="1:60" s="87" customFormat="1" x14ac:dyDescent="0.2">
      <c r="A17" s="116">
        <f>A16</f>
        <v>2014</v>
      </c>
      <c r="B17" s="117" t="s">
        <v>54</v>
      </c>
      <c r="C17" s="132">
        <f>+C41</f>
        <v>119731.35845561461</v>
      </c>
      <c r="D17" s="198">
        <f>IF(C17&gt;0,(AVERAGE(C$9:C17)),"")</f>
        <v>119849.21589019563</v>
      </c>
      <c r="E17" s="132">
        <f>+E41</f>
        <v>1805.1375998672236</v>
      </c>
      <c r="F17" s="198">
        <f>IF(E17&gt;0,(AVERAGE(E$9:E17)),"")</f>
        <v>1803.1681776154953</v>
      </c>
      <c r="G17" s="132">
        <f>+G41</f>
        <v>273113.35504618136</v>
      </c>
      <c r="H17" s="198">
        <f>IF(G17&gt;0,(AVERAGE(G$9:G17)),"")</f>
        <v>272885.76727866608</v>
      </c>
      <c r="I17" s="132">
        <f>+I19*0.9+I20*0.1</f>
        <v>165903.5</v>
      </c>
      <c r="J17" s="198">
        <f>IF(I17&gt;0,(AVERAGE(I$9:I17)),"")</f>
        <v>156746.94412723731</v>
      </c>
      <c r="K17" s="132">
        <f>+K19*0.9+K20*0.1</f>
        <v>158689.9</v>
      </c>
      <c r="L17" s="198">
        <f>IF(K17&gt;0,(AVERAGE(K$9:K17)),"")</f>
        <v>141597.32254339819</v>
      </c>
      <c r="M17" s="132">
        <f>+M41</f>
        <v>3830.4375390965843</v>
      </c>
      <c r="N17" s="198">
        <f>IF(M17&gt;0,(AVERAGE(M$9:M17)),"")</f>
        <v>3791.86810334027</v>
      </c>
      <c r="O17" s="132">
        <f>+O42</f>
        <v>19343</v>
      </c>
      <c r="P17" s="198">
        <f>IF(O17&gt;0,(AVERAGE(O$9:O17)),"")</f>
        <v>24236.714703022692</v>
      </c>
      <c r="Q17" s="132">
        <f>+Q42</f>
        <v>49950.5</v>
      </c>
      <c r="R17" s="198">
        <f>IF(Q17&gt;0,(AVERAGE(Q$9:Q17)),"")</f>
        <v>49004.473811235977</v>
      </c>
      <c r="S17" s="132">
        <f>+(S19+S20)/2</f>
        <v>735654</v>
      </c>
      <c r="T17" s="198">
        <f>IF(S17&gt;0,(AVERAGE(S$9:S17)),"")</f>
        <v>721242.47498380707</v>
      </c>
      <c r="U17" s="132">
        <f>+(U19+U20)/2</f>
        <v>112756.5</v>
      </c>
      <c r="V17" s="198">
        <f>IF(U17&gt;0,(AVERAGE(U$9:U17)),"")</f>
        <v>64606.446766673587</v>
      </c>
      <c r="W17" s="132">
        <f>+W41</f>
        <v>5362.6054613774013</v>
      </c>
      <c r="X17" s="198">
        <f>IF(W17&gt;0,(AVERAGE(W$9:W17)),"")</f>
        <v>5335.1844527946014</v>
      </c>
      <c r="Y17" s="132">
        <f>+Y42</f>
        <v>41494</v>
      </c>
      <c r="Z17" s="198">
        <f>IF(Y17&gt;0,(AVERAGE(Y$9:Y17)),"")</f>
        <v>42629.081921920973</v>
      </c>
      <c r="AA17" s="132">
        <f>+AA42</f>
        <v>381.5</v>
      </c>
      <c r="AB17" s="198">
        <f>IF(AA17&gt;0,(AVERAGE(AA$9:AA17)),"")</f>
        <v>378.68561692020029</v>
      </c>
      <c r="AC17" s="132">
        <f>+AC42</f>
        <v>6577</v>
      </c>
      <c r="AD17" s="198">
        <f>IF(AC17&gt;0,(AVERAGE(AC$9:AC17)),"")</f>
        <v>5966.2365033179485</v>
      </c>
      <c r="AE17" s="140">
        <v>0</v>
      </c>
      <c r="AF17" s="198" t="str">
        <f>IF(AE17&gt;0,(AVERAGE(AE$9:AE17)),"")</f>
        <v/>
      </c>
      <c r="AG17" s="203">
        <f t="shared" si="0"/>
        <v>1694592.7941021372</v>
      </c>
      <c r="AH17" s="203">
        <f>IF(AG17&gt;0,(AVERAGE(AG$9:AG17)),"")</f>
        <v>1610073.5848801462</v>
      </c>
      <c r="AI17" s="206"/>
      <c r="AJ17" s="132">
        <v>457</v>
      </c>
      <c r="AK17" s="198">
        <f>IF(AJ17&gt;0,(AVERAGE(AJ$9:AJ17)),"")</f>
        <v>491.33333333333331</v>
      </c>
      <c r="AL17" s="206"/>
      <c r="AM17" s="232">
        <v>21563</v>
      </c>
      <c r="AN17" s="198">
        <f>IF(AM17&gt;0,(AVERAGE(AM$9:AM17)),"")</f>
        <v>23290.444444444445</v>
      </c>
      <c r="AO17" s="206"/>
      <c r="AP17" s="198">
        <f t="shared" si="1"/>
        <v>1716612.7941021372</v>
      </c>
      <c r="AQ17" s="198">
        <f>IF(AP17&gt;0,(AVERAGE(AP$9:AP17)),"")</f>
        <v>1633855.3626579239</v>
      </c>
      <c r="AR17" s="206"/>
      <c r="AS17" s="198">
        <v>0</v>
      </c>
      <c r="AT17" s="198" t="str">
        <f>IF(AS17&gt;0,(AVERAGE(AS$9:AS17)),"")</f>
        <v/>
      </c>
      <c r="AU17" s="206"/>
      <c r="AV17" s="198">
        <f t="shared" si="2"/>
        <v>1716612.7941021372</v>
      </c>
      <c r="AW17" s="198">
        <f>IF(AV17&gt;0,(AVERAGE(AV$9:AV17)),"")</f>
        <v>1633855.3626579239</v>
      </c>
      <c r="AX17" s="206"/>
      <c r="AY17" s="132">
        <v>82846</v>
      </c>
      <c r="AZ17" s="198">
        <f>IF(AY17&gt;0,(AVERAGE(AY$9:AY17)),"")</f>
        <v>129663.55555555556</v>
      </c>
      <c r="BA17" s="120"/>
      <c r="BB17" s="121"/>
      <c r="BC17" s="122"/>
      <c r="BD17" s="122"/>
      <c r="BE17" s="122"/>
      <c r="BF17" s="122"/>
      <c r="BG17" s="122"/>
      <c r="BH17" s="122"/>
    </row>
    <row r="18" spans="1:60" x14ac:dyDescent="0.2">
      <c r="A18" s="116">
        <f>A17</f>
        <v>2014</v>
      </c>
      <c r="B18" s="117" t="s">
        <v>55</v>
      </c>
      <c r="C18" s="132">
        <f>+C41</f>
        <v>119731.35845561461</v>
      </c>
      <c r="D18" s="198">
        <f>IF(C18&gt;0,(AVERAGE(C$9:C18)),"")</f>
        <v>119837.43014673753</v>
      </c>
      <c r="E18" s="132">
        <f>+E17</f>
        <v>1805.1375998672236</v>
      </c>
      <c r="F18" s="198">
        <f>IF(E18&gt;0,(AVERAGE(E$9:E18)),"")</f>
        <v>1803.3651198406683</v>
      </c>
      <c r="G18" s="132">
        <f>+G17</f>
        <v>273113.35504618136</v>
      </c>
      <c r="H18" s="198">
        <f>IF(G18&gt;0,(AVERAGE(G$9:G18)),"")</f>
        <v>272908.52605541761</v>
      </c>
      <c r="I18" s="132">
        <f>+I17</f>
        <v>165903.5</v>
      </c>
      <c r="J18" s="198">
        <f>IF(I18&gt;0,(AVERAGE(I$9:I18)),"")</f>
        <v>157662.59971451358</v>
      </c>
      <c r="K18" s="132">
        <f>+K17</f>
        <v>158689.9</v>
      </c>
      <c r="L18" s="198">
        <f>IF(K18&gt;0,(AVERAGE(K$9:K18)),"")</f>
        <v>143306.58028905836</v>
      </c>
      <c r="M18" s="132">
        <f>+M41</f>
        <v>3830.4375390965843</v>
      </c>
      <c r="N18" s="198">
        <f>IF(M18&gt;0,(AVERAGE(M$9:M18)),"")</f>
        <v>3795.7250469159017</v>
      </c>
      <c r="O18" s="132">
        <f>+O17</f>
        <v>19343</v>
      </c>
      <c r="P18" s="198">
        <f>IF(O18&gt;0,(AVERAGE(O$9:O18)),"")</f>
        <v>23747.343232720421</v>
      </c>
      <c r="Q18" s="132">
        <f>+Q17</f>
        <v>49950.5</v>
      </c>
      <c r="R18" s="198">
        <f>IF(Q18&gt;0,(AVERAGE(Q$9:Q18)),"")</f>
        <v>49099.076430112378</v>
      </c>
      <c r="S18" s="132">
        <f>+S17</f>
        <v>735654</v>
      </c>
      <c r="T18" s="198">
        <f>IF(S18&gt;0,(AVERAGE(S$9:S18)),"")</f>
        <v>722683.62748542638</v>
      </c>
      <c r="U18" s="132">
        <f>+U17</f>
        <v>112756.5</v>
      </c>
      <c r="V18" s="198">
        <f>IF(U18&gt;0,(AVERAGE(U$9:U18)),"")</f>
        <v>69421.452090006234</v>
      </c>
      <c r="W18" s="132">
        <f>+W41</f>
        <v>5362.6054613774013</v>
      </c>
      <c r="X18" s="198">
        <f>IF(W18&gt;0,(AVERAGE(W$9:W18)),"")</f>
        <v>5337.9265536528819</v>
      </c>
      <c r="Y18" s="132">
        <f>+Y17</f>
        <v>41494</v>
      </c>
      <c r="Z18" s="198">
        <f>IF(Y18&gt;0,(AVERAGE(Y$9:Y18)),"")</f>
        <v>42515.57372972888</v>
      </c>
      <c r="AA18" s="132">
        <f>+AA17</f>
        <v>381.5</v>
      </c>
      <c r="AB18" s="198">
        <f>IF(AA18&gt;0,(AVERAGE(AA$9:AA18)),"")</f>
        <v>378.96705522818024</v>
      </c>
      <c r="AC18" s="132">
        <f>+AC17</f>
        <v>6577</v>
      </c>
      <c r="AD18" s="198">
        <f>IF(AC18&gt;0,(AVERAGE(AC$9:AC18)),"")</f>
        <v>6027.3128529861533</v>
      </c>
      <c r="AE18" s="140">
        <v>1</v>
      </c>
      <c r="AF18" s="198">
        <f>IF(AE18&gt;0,(AVERAGE(AE$9:AE18)),"")</f>
        <v>0.1</v>
      </c>
      <c r="AG18" s="203">
        <f t="shared" si="0"/>
        <v>1694593.7941021372</v>
      </c>
      <c r="AH18" s="203">
        <f>IF(AG18&gt;0,(AVERAGE(AG$9:AG18)),"")</f>
        <v>1618525.6058023453</v>
      </c>
      <c r="AI18" s="206"/>
      <c r="AJ18" s="132">
        <v>468</v>
      </c>
      <c r="AK18" s="198">
        <f>IF(AJ18&gt;0,(AVERAGE(AJ$9:AJ18)),"")</f>
        <v>489</v>
      </c>
      <c r="AL18" s="206"/>
      <c r="AM18" s="232">
        <v>21630</v>
      </c>
      <c r="AN18" s="198">
        <f>IF(AM18&gt;0,(AVERAGE(AM$9:AM18)),"")</f>
        <v>23124.400000000001</v>
      </c>
      <c r="AO18" s="206"/>
      <c r="AP18" s="198">
        <f t="shared" si="1"/>
        <v>1716691.7941021372</v>
      </c>
      <c r="AQ18" s="198">
        <f>IF(AP18&gt;0,(AVERAGE(AP$9:AP18)),"")</f>
        <v>1642139.0058023452</v>
      </c>
      <c r="AR18" s="206"/>
      <c r="AS18" s="198">
        <v>0</v>
      </c>
      <c r="AT18" s="198" t="str">
        <f>IF(AS18&gt;0,(AVERAGE(AS$9:AS18)),"")</f>
        <v/>
      </c>
      <c r="AU18" s="206"/>
      <c r="AV18" s="198">
        <f t="shared" si="2"/>
        <v>1716691.7941021372</v>
      </c>
      <c r="AW18" s="198">
        <f>IF(AV18&gt;0,(AVERAGE(AV$9:AV18)),"")</f>
        <v>1642139.0058023452</v>
      </c>
      <c r="AX18" s="206"/>
      <c r="AY18" s="132">
        <v>78399</v>
      </c>
      <c r="AZ18" s="198">
        <f>IF(AY18&gt;0,(AVERAGE(AY$9:AY18)),"")</f>
        <v>124537.1</v>
      </c>
      <c r="BA18" s="184"/>
      <c r="BB18" s="237"/>
      <c r="BC18" s="183"/>
      <c r="BD18" s="183"/>
      <c r="BE18" s="183"/>
      <c r="BF18" s="183"/>
      <c r="BG18" s="183"/>
      <c r="BH18" s="183"/>
    </row>
    <row r="19" spans="1:60" x14ac:dyDescent="0.2">
      <c r="A19" s="116">
        <f>A18</f>
        <v>2014</v>
      </c>
      <c r="B19" s="135" t="s">
        <v>56</v>
      </c>
      <c r="C19" s="140">
        <v>119006</v>
      </c>
      <c r="D19" s="198">
        <f>IF(C19&gt;0,(AVERAGE(C$9:C19)),"")</f>
        <v>119761.84558794321</v>
      </c>
      <c r="E19" s="140">
        <v>1804</v>
      </c>
      <c r="F19" s="198">
        <f>IF(E19&gt;0,(AVERAGE(E$9:E19)),"")</f>
        <v>1803.4228362187894</v>
      </c>
      <c r="G19" s="140">
        <v>273652</v>
      </c>
      <c r="H19" s="198">
        <f>IF(G19&gt;0,(AVERAGE(G$9:G19)),"")</f>
        <v>272976.11459583422</v>
      </c>
      <c r="I19" s="140">
        <v>165439</v>
      </c>
      <c r="J19" s="198">
        <f>IF(I19&gt;0,(AVERAGE(I$9:I19)),"")</f>
        <v>158369.54519501232</v>
      </c>
      <c r="K19" s="140">
        <v>158059</v>
      </c>
      <c r="L19" s="198">
        <f>IF(K19&gt;0,(AVERAGE(K$9:K19)),"")</f>
        <v>144647.70935368942</v>
      </c>
      <c r="M19" s="140">
        <v>3989</v>
      </c>
      <c r="N19" s="198">
        <f>IF(M19&gt;0,(AVERAGE(M$9:M19)),"")</f>
        <v>3813.295497196274</v>
      </c>
      <c r="O19" s="140">
        <v>19504</v>
      </c>
      <c r="P19" s="198">
        <f>IF(O19&gt;0,(AVERAGE(O$9:O19)),"")</f>
        <v>23361.584757018565</v>
      </c>
      <c r="Q19" s="140">
        <v>49486</v>
      </c>
      <c r="R19" s="198">
        <f>IF(Q19&gt;0,(AVERAGE(Q$9:Q19)),"")</f>
        <v>49134.251300102165</v>
      </c>
      <c r="S19" s="140">
        <v>734869</v>
      </c>
      <c r="T19" s="198">
        <f>IF(S19&gt;0,(AVERAGE(S$9:S19)),"")</f>
        <v>723791.38862311479</v>
      </c>
      <c r="U19" s="139">
        <v>111639</v>
      </c>
      <c r="V19" s="198">
        <f>IF(U19&gt;0,(AVERAGE(U$9:U19)),"")</f>
        <v>73259.410990914752</v>
      </c>
      <c r="W19" s="140">
        <v>5481</v>
      </c>
      <c r="X19" s="198">
        <f>IF(W19&gt;0,(AVERAGE(W$9:W19)),"")</f>
        <v>5350.9332305935286</v>
      </c>
      <c r="Y19" s="140">
        <v>41491</v>
      </c>
      <c r="Z19" s="198">
        <f>IF(Y19&gt;0,(AVERAGE(Y$9:Y19)),"")</f>
        <v>42422.430663389889</v>
      </c>
      <c r="AA19" s="140">
        <v>384</v>
      </c>
      <c r="AB19" s="198">
        <f>IF(AA19&gt;0,(AVERAGE(AA$9:AA19)),"")</f>
        <v>379.4245956619821</v>
      </c>
      <c r="AC19" s="140">
        <v>6510</v>
      </c>
      <c r="AD19" s="198">
        <f>IF(AC19&gt;0,(AVERAGE(AC$9:AC19)),"")</f>
        <v>6071.1935027146856</v>
      </c>
      <c r="AE19" s="140">
        <v>3</v>
      </c>
      <c r="AF19" s="198">
        <f>IF(AE19&gt;0,(AVERAGE(AE$9:AE19)),"")</f>
        <v>0.36363636363636365</v>
      </c>
      <c r="AG19" s="213">
        <f>C19+E19+G19+I19+K19+M19+O19+Q19+S19+U19+W19+Y19+AA19+AC19+AE19</f>
        <v>1691316</v>
      </c>
      <c r="AH19" s="203">
        <f>IF(AG19&gt;0,(AVERAGE(AG$9:AG19)),"")</f>
        <v>1625142.9143657684</v>
      </c>
      <c r="AI19" s="206"/>
      <c r="AJ19" s="140">
        <v>464</v>
      </c>
      <c r="AK19" s="198">
        <f>IF(AJ19&gt;0,(AVERAGE(AJ$9:AJ19)),"")</f>
        <v>486.72727272727275</v>
      </c>
      <c r="AL19" s="206"/>
      <c r="AM19" s="140">
        <v>21693</v>
      </c>
      <c r="AN19" s="198">
        <f>IF(AM19&gt;0,(AVERAGE(AM$9:AM19)),"")</f>
        <v>22994.272727272728</v>
      </c>
      <c r="AO19" s="206"/>
      <c r="AP19" s="140">
        <f>AG19+AJ19+AM19</f>
        <v>1713473</v>
      </c>
      <c r="AQ19" s="198">
        <f>IF(AP19&gt;0,(AVERAGE(AP$9:AP19)),"")</f>
        <v>1648623.9143657684</v>
      </c>
      <c r="AR19" s="206"/>
      <c r="AS19" s="140">
        <v>0</v>
      </c>
      <c r="AT19" s="198" t="str">
        <f>IF(AS19&gt;0,(AVERAGE(AS$9:AS19)),"")</f>
        <v/>
      </c>
      <c r="AU19" s="206"/>
      <c r="AV19" s="139">
        <f>AP19+AS19</f>
        <v>1713473</v>
      </c>
      <c r="AW19" s="198">
        <f>IF(AV19&gt;0,(AVERAGE(AV$9:AV19)),"")</f>
        <v>1648623.9143657684</v>
      </c>
      <c r="AX19" s="206"/>
      <c r="AY19" s="140">
        <v>79255</v>
      </c>
      <c r="AZ19" s="198">
        <f>IF(AY19&gt;0,(AVERAGE(AY$9:AY19)),"")</f>
        <v>120420.54545454546</v>
      </c>
      <c r="BA19" s="183"/>
      <c r="BB19" s="183"/>
      <c r="BC19" s="183"/>
      <c r="BD19" s="183"/>
      <c r="BE19" s="183"/>
      <c r="BF19" s="183"/>
      <c r="BG19" s="183"/>
      <c r="BH19" s="183"/>
    </row>
    <row r="20" spans="1:60" s="85" customFormat="1" ht="13.5" thickBot="1" x14ac:dyDescent="0.25">
      <c r="A20" s="116">
        <f>A19</f>
        <v>2014</v>
      </c>
      <c r="B20" s="136" t="s">
        <v>57</v>
      </c>
      <c r="C20" s="233">
        <v>119396</v>
      </c>
      <c r="D20" s="218">
        <f>IF(C20&gt;0,(AVERAGE(C$9:C20)),"")</f>
        <v>119731.35845561461</v>
      </c>
      <c r="E20" s="233">
        <v>1824</v>
      </c>
      <c r="F20" s="218">
        <f>IF(E20&gt;0,(AVERAGE(E$9:E20)),"")</f>
        <v>1805.1375998672236</v>
      </c>
      <c r="G20" s="233">
        <v>274623</v>
      </c>
      <c r="H20" s="218">
        <f>IF(G20&gt;0,(AVERAGE(G$9:G20)),"")</f>
        <v>273113.35504618136</v>
      </c>
      <c r="I20" s="233">
        <v>170084</v>
      </c>
      <c r="J20" s="218">
        <f>IF(I20&gt;0,(AVERAGE(I$9:I20)),"")</f>
        <v>159345.74976209464</v>
      </c>
      <c r="K20" s="233">
        <v>164368</v>
      </c>
      <c r="L20" s="218">
        <f>IF(K20&gt;0,(AVERAGE(K$9:K20)),"")</f>
        <v>146291.06690754864</v>
      </c>
      <c r="M20" s="233">
        <v>4019</v>
      </c>
      <c r="N20" s="218">
        <f>IF(M20&gt;0,(AVERAGE(M$9:M20)),"")</f>
        <v>3830.4375390965847</v>
      </c>
      <c r="O20" s="233">
        <v>19182</v>
      </c>
      <c r="P20" s="218">
        <f>IF(O20&gt;0,(AVERAGE(O$9:O20)),"")</f>
        <v>23013.286027267019</v>
      </c>
      <c r="Q20" s="233">
        <v>50415</v>
      </c>
      <c r="R20" s="218">
        <f>IF(Q20&gt;0,(AVERAGE(Q$9:Q20)),"")</f>
        <v>49240.980358426983</v>
      </c>
      <c r="S20" s="233">
        <v>736439</v>
      </c>
      <c r="T20" s="218">
        <f>IF(S20&gt;0,(AVERAGE(S$9:S20)),"")</f>
        <v>724845.35623785527</v>
      </c>
      <c r="U20" s="233">
        <v>113874</v>
      </c>
      <c r="V20" s="218">
        <f>IF(U20&gt;0,(AVERAGE(U$9:U20)),"")</f>
        <v>76643.96007500519</v>
      </c>
      <c r="W20" s="233">
        <v>5491</v>
      </c>
      <c r="X20" s="218">
        <f>IF(W20&gt;0,(AVERAGE(W$9:W20)),"")</f>
        <v>5362.6054613774013</v>
      </c>
      <c r="Y20" s="233">
        <v>41497</v>
      </c>
      <c r="Z20" s="218">
        <f>IF(Y20&gt;0,(AVERAGE(Y$9:Y20)),"")</f>
        <v>42345.311441440732</v>
      </c>
      <c r="AA20" s="233">
        <v>379</v>
      </c>
      <c r="AB20" s="218">
        <f>IF(AA20&gt;0,(AVERAGE(AA$9:AA20)),"")</f>
        <v>379.38921269015026</v>
      </c>
      <c r="AC20" s="233">
        <v>6644</v>
      </c>
      <c r="AD20" s="218">
        <f>IF(AC20&gt;0,(AVERAGE(AC$9:AC20)),"")</f>
        <v>6118.9273774884614</v>
      </c>
      <c r="AE20" s="233">
        <v>7</v>
      </c>
      <c r="AF20" s="218">
        <f>IF(AE20&gt;0,(AVERAGE(AE$9:AE20)),"")</f>
        <v>0.91666666666666663</v>
      </c>
      <c r="AG20" s="220">
        <f>C20+E20+G20+I20+K20+M20+O20+Q20+S20+U20+W20+Y20+AA20+AC20+AE20</f>
        <v>1708242</v>
      </c>
      <c r="AH20" s="219">
        <f>IF(AG20&gt;0,(AVERAGE(AG$9:AG20)),"")</f>
        <v>1632067.8381686211</v>
      </c>
      <c r="AI20" s="221"/>
      <c r="AJ20" s="233">
        <v>495</v>
      </c>
      <c r="AK20" s="218">
        <f>IF(AJ20&gt;0,(AVERAGE(AJ$9:AJ20)),"")</f>
        <v>487.41666666666669</v>
      </c>
      <c r="AL20" s="221"/>
      <c r="AM20" s="233">
        <v>22123</v>
      </c>
      <c r="AN20" s="218">
        <f>IF(AM20&gt;0,(AVERAGE(AM$9:AM20)),"")</f>
        <v>22921.666666666668</v>
      </c>
      <c r="AO20" s="221"/>
      <c r="AP20" s="220">
        <f>AG20+AJ20+AM20</f>
        <v>1730860</v>
      </c>
      <c r="AQ20" s="218">
        <f>IF(AP20&gt;0,(AVERAGE(AP$9:AP20)),"")</f>
        <v>1655476.9215019543</v>
      </c>
      <c r="AR20" s="221"/>
      <c r="AS20" s="220">
        <v>0</v>
      </c>
      <c r="AT20" s="218" t="str">
        <f>IF(AS20&gt;0,(AVERAGE(AS$9:AS20)),"")</f>
        <v/>
      </c>
      <c r="AU20" s="221"/>
      <c r="AV20" s="220">
        <f>AP20+AS20</f>
        <v>1730860</v>
      </c>
      <c r="AW20" s="218">
        <f>IF(AV20&gt;0,(AVERAGE(AV$9:AV20)),"")</f>
        <v>1655476.9215019543</v>
      </c>
      <c r="AX20" s="221"/>
      <c r="AY20" s="220">
        <v>79133</v>
      </c>
      <c r="AZ20" s="224">
        <f>IF(AY20&gt;0,(AVERAGE(AY$9:AY20)),"")</f>
        <v>116979.91666666667</v>
      </c>
      <c r="BA20" s="183"/>
      <c r="BB20" s="183"/>
      <c r="BC20" s="183"/>
      <c r="BD20" s="183"/>
      <c r="BE20" s="183"/>
      <c r="BF20" s="183"/>
      <c r="BG20" s="183"/>
      <c r="BH20" s="183"/>
    </row>
    <row r="21" spans="1:60" s="85" customFormat="1" x14ac:dyDescent="0.2">
      <c r="A21" s="99"/>
      <c r="B21" s="180"/>
      <c r="C21" s="180"/>
      <c r="D21" s="184"/>
      <c r="E21" s="180"/>
      <c r="F21" s="184"/>
      <c r="G21" s="180"/>
      <c r="H21" s="184"/>
      <c r="I21" s="180"/>
      <c r="J21" s="184"/>
      <c r="K21" s="180"/>
      <c r="L21" s="184"/>
      <c r="M21" s="180"/>
      <c r="N21" s="184"/>
      <c r="O21" s="180"/>
      <c r="P21" s="184"/>
      <c r="Q21" s="180"/>
      <c r="R21" s="184"/>
      <c r="S21" s="180"/>
      <c r="T21" s="184"/>
      <c r="U21" s="180"/>
      <c r="V21" s="184"/>
      <c r="W21" s="180"/>
      <c r="X21" s="184"/>
      <c r="Y21" s="180"/>
      <c r="Z21" s="184"/>
      <c r="AA21" s="180"/>
      <c r="AB21" s="184"/>
      <c r="AC21" s="180"/>
      <c r="AD21" s="184"/>
      <c r="AE21" s="180"/>
      <c r="AF21" s="184"/>
      <c r="AG21" s="184"/>
      <c r="AH21" s="184"/>
      <c r="AI21" s="179"/>
      <c r="AJ21" s="180"/>
      <c r="AK21" s="184"/>
      <c r="AL21" s="234"/>
      <c r="AM21" s="180"/>
      <c r="AN21" s="184"/>
      <c r="AO21" s="234"/>
      <c r="AP21" s="184"/>
      <c r="AQ21" s="184"/>
      <c r="AR21" s="234"/>
      <c r="AS21" s="184"/>
      <c r="AT21" s="184"/>
      <c r="AU21" s="234"/>
      <c r="AV21" s="184"/>
      <c r="AW21" s="184"/>
      <c r="AX21" s="234"/>
      <c r="AY21" s="184"/>
      <c r="AZ21" s="235"/>
      <c r="BA21" s="183"/>
      <c r="BB21" s="183"/>
      <c r="BC21" s="183"/>
      <c r="BD21" s="183"/>
      <c r="BE21" s="183"/>
      <c r="BF21" s="183"/>
      <c r="BG21" s="183"/>
      <c r="BH21" s="183"/>
    </row>
    <row r="22" spans="1:60" s="85" customFormat="1" x14ac:dyDescent="0.2">
      <c r="A22" s="137" t="s">
        <v>112</v>
      </c>
      <c r="B22" s="180"/>
      <c r="C22" s="180">
        <f>AVERAGE(C9:C20)</f>
        <v>119731.35845561461</v>
      </c>
      <c r="D22" s="184"/>
      <c r="E22" s="180">
        <f>AVERAGE(E9:E20)</f>
        <v>1805.1375998672236</v>
      </c>
      <c r="F22" s="184"/>
      <c r="G22" s="180">
        <f>AVERAGE(G9:G20)</f>
        <v>273113.35504618136</v>
      </c>
      <c r="H22" s="184"/>
      <c r="I22" s="180">
        <f>AVERAGE(I9:I20)</f>
        <v>159345.74976209464</v>
      </c>
      <c r="J22" s="184"/>
      <c r="K22" s="180">
        <f>AVERAGE(K9:K20)</f>
        <v>146291.06690754864</v>
      </c>
      <c r="L22" s="184"/>
      <c r="M22" s="180">
        <f>AVERAGE(M9:M20)</f>
        <v>3830.4375390965847</v>
      </c>
      <c r="N22" s="184"/>
      <c r="O22" s="180">
        <f>AVERAGE(O9:O20)</f>
        <v>23013.286027267019</v>
      </c>
      <c r="P22" s="184"/>
      <c r="Q22" s="180">
        <f>AVERAGE(Q9:Q20)</f>
        <v>49240.980358426983</v>
      </c>
      <c r="R22" s="184"/>
      <c r="S22" s="180">
        <f>AVERAGE(S9:S20)</f>
        <v>724845.35623785527</v>
      </c>
      <c r="T22" s="184"/>
      <c r="U22" s="180">
        <f>AVERAGE(U9:U20)</f>
        <v>76643.96007500519</v>
      </c>
      <c r="V22" s="184"/>
      <c r="W22" s="180">
        <f>AVERAGE(W9:W20)</f>
        <v>5362.6054613774013</v>
      </c>
      <c r="X22" s="184"/>
      <c r="Y22" s="180">
        <f>AVERAGE(Y9:Y20)</f>
        <v>42345.311441440732</v>
      </c>
      <c r="Z22" s="184"/>
      <c r="AA22" s="180">
        <f>AVERAGE(AA9:AA20)</f>
        <v>379.38921269015026</v>
      </c>
      <c r="AB22" s="184"/>
      <c r="AC22" s="180">
        <f>AVERAGE(AC9:AC20)</f>
        <v>6118.9273774884614</v>
      </c>
      <c r="AD22" s="184"/>
      <c r="AE22" s="180">
        <f>AVERAGE(AE9:AE20)</f>
        <v>0.91666666666666663</v>
      </c>
      <c r="AF22" s="184"/>
      <c r="AG22" s="180">
        <f>AVERAGE(AG9:AG20)</f>
        <v>1632067.8381686211</v>
      </c>
      <c r="AH22" s="184"/>
      <c r="AI22" s="179"/>
      <c r="AJ22" s="180"/>
      <c r="AK22" s="184"/>
      <c r="AL22" s="234"/>
      <c r="AM22" s="180"/>
      <c r="AN22" s="184"/>
      <c r="AO22" s="234"/>
      <c r="AP22" s="184"/>
      <c r="AQ22" s="184"/>
      <c r="AR22" s="234"/>
      <c r="AS22" s="184"/>
      <c r="AT22" s="184"/>
      <c r="AU22" s="234"/>
      <c r="AV22" s="184"/>
      <c r="AW22" s="184"/>
      <c r="AX22" s="234"/>
      <c r="AY22" s="184"/>
      <c r="AZ22" s="235"/>
      <c r="BA22" s="183"/>
      <c r="BB22" s="183"/>
      <c r="BC22" s="183"/>
      <c r="BD22" s="183"/>
      <c r="BE22" s="183"/>
      <c r="BF22" s="183"/>
      <c r="BG22" s="183"/>
      <c r="BH22" s="183"/>
    </row>
    <row r="23" spans="1:60" s="85" customFormat="1" x14ac:dyDescent="0.2">
      <c r="A23" s="99"/>
      <c r="B23" s="180"/>
      <c r="C23" s="180"/>
      <c r="D23" s="184"/>
      <c r="E23" s="180"/>
      <c r="F23" s="184"/>
      <c r="G23" s="180"/>
      <c r="H23" s="184"/>
      <c r="I23" s="180"/>
      <c r="J23" s="184"/>
      <c r="K23" s="180"/>
      <c r="L23" s="184"/>
      <c r="M23" s="180"/>
      <c r="N23" s="184"/>
      <c r="O23" s="180"/>
      <c r="P23" s="184"/>
      <c r="Q23" s="180"/>
      <c r="R23" s="184"/>
      <c r="S23" s="180"/>
      <c r="T23" s="184"/>
      <c r="U23" s="180"/>
      <c r="V23" s="184"/>
      <c r="W23" s="180"/>
      <c r="X23" s="184"/>
      <c r="Y23" s="180"/>
      <c r="Z23" s="184"/>
      <c r="AA23" s="180"/>
      <c r="AB23" s="184"/>
      <c r="AC23" s="180"/>
      <c r="AD23" s="184"/>
      <c r="AE23" s="180"/>
      <c r="AF23" s="184"/>
      <c r="AG23" s="184"/>
      <c r="AH23" s="184"/>
      <c r="AI23" s="179"/>
      <c r="AJ23" s="180"/>
      <c r="AK23" s="184"/>
      <c r="AL23" s="234"/>
      <c r="AM23" s="180"/>
      <c r="AN23" s="184"/>
      <c r="AO23" s="234"/>
      <c r="AP23" s="184"/>
      <c r="AQ23" s="184"/>
      <c r="AR23" s="234"/>
      <c r="AS23" s="184"/>
      <c r="AT23" s="184"/>
      <c r="AU23" s="234"/>
      <c r="AV23" s="184"/>
      <c r="AW23" s="184"/>
      <c r="AX23" s="234"/>
      <c r="AY23" s="184"/>
      <c r="AZ23" s="235"/>
      <c r="BA23" s="183"/>
      <c r="BB23" s="183"/>
      <c r="BC23" s="183"/>
      <c r="BD23" s="183"/>
      <c r="BE23" s="183"/>
      <c r="BF23" s="183"/>
      <c r="BG23" s="183"/>
      <c r="BH23" s="183"/>
    </row>
    <row r="24" spans="1:60" x14ac:dyDescent="0.2">
      <c r="A24" s="179"/>
      <c r="B24" s="179"/>
      <c r="C24" s="186" t="s">
        <v>113</v>
      </c>
      <c r="D24" s="186" t="s">
        <v>114</v>
      </c>
      <c r="E24" s="186" t="s">
        <v>113</v>
      </c>
      <c r="F24" s="186" t="s">
        <v>114</v>
      </c>
      <c r="G24" s="186" t="s">
        <v>113</v>
      </c>
      <c r="H24" s="186" t="s">
        <v>114</v>
      </c>
      <c r="I24" s="186" t="s">
        <v>113</v>
      </c>
      <c r="J24" s="186" t="s">
        <v>114</v>
      </c>
      <c r="K24" s="186" t="s">
        <v>113</v>
      </c>
      <c r="L24" s="186" t="s">
        <v>114</v>
      </c>
      <c r="M24" s="186" t="s">
        <v>113</v>
      </c>
      <c r="N24" s="186" t="s">
        <v>114</v>
      </c>
      <c r="O24" s="186" t="s">
        <v>113</v>
      </c>
      <c r="P24" s="186" t="s">
        <v>114</v>
      </c>
      <c r="Q24" s="186" t="s">
        <v>113</v>
      </c>
      <c r="R24" s="186" t="s">
        <v>114</v>
      </c>
      <c r="S24" s="186" t="s">
        <v>113</v>
      </c>
      <c r="T24" s="186" t="s">
        <v>114</v>
      </c>
      <c r="U24" s="186" t="s">
        <v>113</v>
      </c>
      <c r="V24" s="186" t="s">
        <v>114</v>
      </c>
      <c r="W24" s="186" t="s">
        <v>113</v>
      </c>
      <c r="X24" s="186" t="s">
        <v>114</v>
      </c>
      <c r="Y24" s="186" t="s">
        <v>113</v>
      </c>
      <c r="Z24" s="186" t="s">
        <v>114</v>
      </c>
      <c r="AA24" s="186" t="s">
        <v>113</v>
      </c>
      <c r="AB24" s="186" t="s">
        <v>114</v>
      </c>
      <c r="AC24" s="186" t="s">
        <v>113</v>
      </c>
      <c r="AD24" s="186" t="s">
        <v>114</v>
      </c>
      <c r="AE24" s="180"/>
      <c r="AF24" s="179"/>
      <c r="AG24" s="179"/>
      <c r="AH24" s="179"/>
      <c r="AI24" s="179"/>
      <c r="AJ24" s="180"/>
      <c r="AK24" s="179"/>
      <c r="AL24" s="179"/>
      <c r="AM24" s="180"/>
      <c r="AN24" s="179"/>
      <c r="AO24" s="179"/>
      <c r="AP24" s="179" t="s">
        <v>101</v>
      </c>
      <c r="AQ24" s="179"/>
      <c r="AR24" s="179"/>
      <c r="AS24" s="183"/>
      <c r="AT24" s="183"/>
      <c r="AU24" s="183"/>
      <c r="AV24" s="179"/>
      <c r="AW24" s="179"/>
      <c r="AX24" s="179"/>
      <c r="AY24" s="184"/>
      <c r="AZ24" s="179"/>
      <c r="BA24" s="179"/>
      <c r="BB24" s="179"/>
      <c r="BC24" s="179"/>
      <c r="BD24" s="179"/>
      <c r="BE24" s="179"/>
      <c r="BF24" s="179"/>
      <c r="BG24" s="179"/>
      <c r="BH24" s="179"/>
    </row>
    <row r="25" spans="1:60" x14ac:dyDescent="0.2">
      <c r="A25" s="179"/>
      <c r="B25" s="179" t="str">
        <f>+B9</f>
        <v>JUL</v>
      </c>
      <c r="C25" s="180">
        <f>+[1]SFY2014!C9</f>
        <v>124176</v>
      </c>
      <c r="D25" s="180">
        <f>+C9</f>
        <v>119792</v>
      </c>
      <c r="E25" s="180">
        <f>+[1]SFY2014!E9</f>
        <v>1851</v>
      </c>
      <c r="F25" s="180">
        <f>+E9</f>
        <v>1781</v>
      </c>
      <c r="G25" s="180">
        <f>+[1]SFY2014!G9</f>
        <v>287547</v>
      </c>
      <c r="H25" s="180">
        <f>+G9</f>
        <v>270660</v>
      </c>
      <c r="I25" s="180">
        <f>+[1]SFY2014!I9</f>
        <v>139440</v>
      </c>
      <c r="J25" s="180">
        <f>+I9</f>
        <v>148499</v>
      </c>
      <c r="K25" s="180">
        <f>+[1]SFY2014!K9</f>
        <v>121599</v>
      </c>
      <c r="L25" s="180">
        <f>+K9</f>
        <v>130955</v>
      </c>
      <c r="M25" s="180">
        <f>+[1]SFY2014!M9</f>
        <v>3792</v>
      </c>
      <c r="N25" s="180">
        <f>+M9</f>
        <v>3773</v>
      </c>
      <c r="O25" s="180">
        <f>+[1]SFY2014!O9</f>
        <v>32882</v>
      </c>
      <c r="P25" s="180">
        <f>+O9</f>
        <v>26072</v>
      </c>
      <c r="Q25" s="180">
        <f>+[1]SFY2014!Q9</f>
        <v>51913</v>
      </c>
      <c r="R25" s="180">
        <f>+Q9</f>
        <v>50226</v>
      </c>
      <c r="S25" s="180">
        <f>+[1]SFY2014!S9</f>
        <v>741697</v>
      </c>
      <c r="T25" s="180">
        <f>+S9</f>
        <v>718494</v>
      </c>
      <c r="U25" s="180">
        <f>+[1]SFY2014!U9</f>
        <v>42689</v>
      </c>
      <c r="V25" s="180">
        <f>+U9</f>
        <v>41833</v>
      </c>
      <c r="W25" s="180">
        <f>+[1]SFY2014!W9</f>
        <v>5264</v>
      </c>
      <c r="X25" s="180">
        <f>+W9</f>
        <v>5271</v>
      </c>
      <c r="Y25" s="180">
        <f>+[1]SFY2014!Y9</f>
        <v>45182</v>
      </c>
      <c r="Z25" s="180">
        <f>+Y9</f>
        <v>43136</v>
      </c>
      <c r="AA25" s="180">
        <f>+[1]SFY2014!AA9</f>
        <v>461</v>
      </c>
      <c r="AB25" s="180">
        <f>+AA9</f>
        <v>364</v>
      </c>
      <c r="AC25" s="180">
        <f>+[1]SFY2014!AC9</f>
        <v>4722</v>
      </c>
      <c r="AD25" s="180">
        <f>+AC9</f>
        <v>5166</v>
      </c>
      <c r="AE25" s="180"/>
      <c r="AF25" s="179" t="str">
        <f>+B25</f>
        <v>JUL</v>
      </c>
      <c r="AG25" s="180">
        <f>+[1]SFY2014!$AG9</f>
        <v>1603215</v>
      </c>
      <c r="AH25" s="180">
        <f>+AG9</f>
        <v>1566022</v>
      </c>
      <c r="AI25" s="179"/>
      <c r="AJ25" s="180"/>
      <c r="AK25" s="179"/>
      <c r="AL25" s="179"/>
      <c r="AM25" s="180"/>
      <c r="AN25" s="179"/>
      <c r="AO25" s="179" t="s">
        <v>103</v>
      </c>
      <c r="AP25" s="180" t="s">
        <v>1</v>
      </c>
      <c r="AQ25" s="179"/>
      <c r="AR25" s="179"/>
      <c r="AS25" s="183"/>
      <c r="AT25" s="183"/>
      <c r="AU25" s="183"/>
      <c r="AV25" s="180"/>
      <c r="AW25" s="179"/>
      <c r="AX25" s="179"/>
      <c r="AY25" s="184"/>
      <c r="AZ25" s="179"/>
      <c r="BA25" s="179"/>
      <c r="BB25" s="179"/>
      <c r="BC25" s="179"/>
      <c r="BD25" s="179"/>
      <c r="BE25" s="179"/>
      <c r="BF25" s="179"/>
      <c r="BG25" s="179"/>
      <c r="BH25" s="179"/>
    </row>
    <row r="26" spans="1:60" x14ac:dyDescent="0.2">
      <c r="A26" s="179"/>
      <c r="B26" s="179" t="str">
        <f>+B10</f>
        <v>AUG</v>
      </c>
      <c r="C26" s="180">
        <f>+[1]SFY2014!$C10</f>
        <v>124068</v>
      </c>
      <c r="D26" s="180">
        <f t="shared" ref="D26:F28" si="3">+C10</f>
        <v>119960</v>
      </c>
      <c r="E26" s="180">
        <f>+[1]SFY2014!E10</f>
        <v>1862</v>
      </c>
      <c r="F26" s="180">
        <f t="shared" si="3"/>
        <v>1794</v>
      </c>
      <c r="G26" s="180">
        <f>+[1]SFY2014!G10</f>
        <v>287281</v>
      </c>
      <c r="H26" s="180">
        <f t="shared" ref="H26:J28" si="4">+G10</f>
        <v>271663</v>
      </c>
      <c r="I26" s="180">
        <f>+[1]SFY2014!I10</f>
        <v>139694</v>
      </c>
      <c r="J26" s="180">
        <f t="shared" si="4"/>
        <v>149327</v>
      </c>
      <c r="K26" s="180">
        <f>+[1]SFY2014!K10</f>
        <v>122172</v>
      </c>
      <c r="L26" s="180">
        <f t="shared" ref="L26:N28" si="5">+K10</f>
        <v>131487</v>
      </c>
      <c r="M26" s="180">
        <f>+[1]SFY2014!M10</f>
        <v>3805</v>
      </c>
      <c r="N26" s="180">
        <f t="shared" si="5"/>
        <v>3718</v>
      </c>
      <c r="O26" s="180">
        <f>+[1]SFY2014!O10</f>
        <v>33153</v>
      </c>
      <c r="P26" s="180">
        <f t="shared" ref="P26:R28" si="6">+O10</f>
        <v>26276</v>
      </c>
      <c r="Q26" s="180">
        <f>+[1]SFY2014!Q10</f>
        <v>51372</v>
      </c>
      <c r="R26" s="180">
        <f t="shared" si="6"/>
        <v>49244</v>
      </c>
      <c r="S26" s="180">
        <f>+[1]SFY2014!S10</f>
        <v>744218</v>
      </c>
      <c r="T26" s="180">
        <f t="shared" ref="T26:V28" si="7">+S10</f>
        <v>716990</v>
      </c>
      <c r="U26" s="180">
        <f>+[1]SFY2014!U10</f>
        <v>42956</v>
      </c>
      <c r="V26" s="180">
        <f t="shared" si="7"/>
        <v>41886</v>
      </c>
      <c r="W26" s="180">
        <f>+[1]SFY2014!W10</f>
        <v>5277</v>
      </c>
      <c r="X26" s="180">
        <f t="shared" ref="X26:Z28" si="8">+W10</f>
        <v>5309</v>
      </c>
      <c r="Y26" s="180">
        <f>+[1]SFY2014!Y10</f>
        <v>45048</v>
      </c>
      <c r="Z26" s="180">
        <f t="shared" si="8"/>
        <v>43251</v>
      </c>
      <c r="AA26" s="180">
        <f>+[1]SFY2014!AA10</f>
        <v>471</v>
      </c>
      <c r="AB26" s="180">
        <f t="shared" ref="AB26:AD28" si="9">+AA10</f>
        <v>388</v>
      </c>
      <c r="AC26" s="180">
        <f>+[1]SFY2014!AC10</f>
        <v>4531</v>
      </c>
      <c r="AD26" s="180">
        <f t="shared" si="9"/>
        <v>5060</v>
      </c>
      <c r="AE26" s="180"/>
      <c r="AF26" s="179" t="str">
        <f>+B26</f>
        <v>AUG</v>
      </c>
      <c r="AG26" s="180">
        <f>+[1]SFY2014!$AG10</f>
        <v>1605908</v>
      </c>
      <c r="AH26" s="180">
        <f>+AG10</f>
        <v>1566353</v>
      </c>
      <c r="AI26" s="179"/>
      <c r="AJ26" s="180"/>
      <c r="AK26" s="179"/>
      <c r="AL26" s="179"/>
      <c r="AM26" s="180"/>
      <c r="AN26" s="179"/>
      <c r="AO26" s="179" t="s">
        <v>104</v>
      </c>
      <c r="AP26" s="180" t="s">
        <v>1</v>
      </c>
      <c r="AQ26" s="179"/>
      <c r="AR26" s="179"/>
      <c r="AS26" s="183"/>
      <c r="AT26" s="183"/>
      <c r="AU26" s="183"/>
      <c r="AV26" s="180"/>
      <c r="AW26" s="179"/>
      <c r="AX26" s="179"/>
      <c r="AY26" s="184"/>
      <c r="AZ26" s="179"/>
      <c r="BA26" s="179"/>
      <c r="BB26" s="179"/>
      <c r="BC26" s="179"/>
      <c r="BD26" s="179"/>
      <c r="BE26" s="179"/>
      <c r="BF26" s="179"/>
      <c r="BG26" s="179"/>
      <c r="BH26" s="179"/>
    </row>
    <row r="27" spans="1:60" ht="14.25" customHeight="1" x14ac:dyDescent="0.2">
      <c r="A27" s="179"/>
      <c r="B27" s="179" t="str">
        <f>+B11</f>
        <v>SEP</v>
      </c>
      <c r="C27" s="180">
        <f>+[1]SFY2014!$C11</f>
        <v>124068</v>
      </c>
      <c r="D27" s="180">
        <f t="shared" si="3"/>
        <v>119896</v>
      </c>
      <c r="E27" s="180">
        <f>+[1]SFY2014!E11</f>
        <v>1864</v>
      </c>
      <c r="F27" s="180">
        <f t="shared" si="3"/>
        <v>1802</v>
      </c>
      <c r="G27" s="180">
        <f>+[1]SFY2014!G11</f>
        <v>286831</v>
      </c>
      <c r="H27" s="180">
        <f t="shared" si="4"/>
        <v>272674</v>
      </c>
      <c r="I27" s="180">
        <f>+[1]SFY2014!I11</f>
        <v>143041</v>
      </c>
      <c r="J27" s="180">
        <f t="shared" si="4"/>
        <v>150086</v>
      </c>
      <c r="K27" s="180">
        <f>+[1]SFY2014!K11</f>
        <v>125167</v>
      </c>
      <c r="L27" s="180">
        <f t="shared" si="5"/>
        <v>132562</v>
      </c>
      <c r="M27" s="180">
        <f>+[1]SFY2014!M11</f>
        <v>3827</v>
      </c>
      <c r="N27" s="180">
        <f t="shared" si="5"/>
        <v>3731</v>
      </c>
      <c r="O27" s="180">
        <f>+[1]SFY2014!O11</f>
        <v>32968</v>
      </c>
      <c r="P27" s="180">
        <f t="shared" si="6"/>
        <v>26351</v>
      </c>
      <c r="Q27" s="180">
        <f>+[1]SFY2014!Q11</f>
        <v>51137</v>
      </c>
      <c r="R27" s="180">
        <f t="shared" si="6"/>
        <v>48679</v>
      </c>
      <c r="S27" s="180">
        <f>+[1]SFY2014!S11</f>
        <v>745847</v>
      </c>
      <c r="T27" s="180">
        <f t="shared" si="7"/>
        <v>718315</v>
      </c>
      <c r="U27" s="180">
        <f>+[1]SFY2014!U11</f>
        <v>42898</v>
      </c>
      <c r="V27" s="180">
        <f t="shared" si="7"/>
        <v>41713</v>
      </c>
      <c r="W27" s="180">
        <f>+[1]SFY2014!W11</f>
        <v>5305</v>
      </c>
      <c r="X27" s="180">
        <f t="shared" si="8"/>
        <v>5324</v>
      </c>
      <c r="Y27" s="180">
        <f>+[1]SFY2014!Y11</f>
        <v>44820</v>
      </c>
      <c r="Z27" s="180">
        <f t="shared" si="8"/>
        <v>43294</v>
      </c>
      <c r="AA27" s="180">
        <f>+[1]SFY2014!AA11</f>
        <v>461</v>
      </c>
      <c r="AB27" s="180">
        <f t="shared" si="9"/>
        <v>379</v>
      </c>
      <c r="AC27" s="180">
        <f>+[1]SFY2014!AC11</f>
        <v>4952</v>
      </c>
      <c r="AD27" s="180">
        <f t="shared" si="9"/>
        <v>5573</v>
      </c>
      <c r="AE27" s="180"/>
      <c r="AF27" s="179" t="str">
        <f>+B27</f>
        <v>SEP</v>
      </c>
      <c r="AG27" s="180">
        <f>+[1]SFY2014!$AG11</f>
        <v>1613186</v>
      </c>
      <c r="AH27" s="180">
        <f>+AG11</f>
        <v>1570379</v>
      </c>
      <c r="AI27" s="179"/>
      <c r="AJ27" s="180"/>
      <c r="AK27" s="179"/>
      <c r="AL27" s="179"/>
      <c r="AM27" s="180"/>
      <c r="AN27" s="179"/>
      <c r="AO27" s="179" t="s">
        <v>107</v>
      </c>
      <c r="AP27" s="180" t="s">
        <v>1</v>
      </c>
      <c r="AQ27" s="179"/>
      <c r="AR27" s="179"/>
      <c r="AS27" s="183"/>
      <c r="AT27" s="183"/>
      <c r="AU27" s="183"/>
      <c r="AV27" s="180"/>
      <c r="AW27" s="179"/>
      <c r="AX27" s="179"/>
      <c r="AY27" s="184"/>
      <c r="AZ27" s="179"/>
      <c r="BA27" s="179"/>
      <c r="BB27" s="179"/>
      <c r="BC27" s="179"/>
      <c r="BD27" s="179"/>
      <c r="BE27" s="179"/>
      <c r="BF27" s="179"/>
      <c r="BG27" s="179"/>
      <c r="BH27" s="179"/>
    </row>
    <row r="28" spans="1:60" ht="14.25" customHeight="1" x14ac:dyDescent="0.2">
      <c r="A28" s="179"/>
      <c r="B28" s="179" t="str">
        <f>+B12</f>
        <v>OCT</v>
      </c>
      <c r="C28" s="180">
        <f>+[1]SFY2014!$C12</f>
        <v>123965</v>
      </c>
      <c r="D28" s="180">
        <f t="shared" si="3"/>
        <v>119850</v>
      </c>
      <c r="E28" s="180">
        <f>+[1]SFY2014!E12</f>
        <v>1857</v>
      </c>
      <c r="F28" s="180">
        <f t="shared" si="3"/>
        <v>1812</v>
      </c>
      <c r="G28" s="180">
        <f>+[1]SFY2014!G12</f>
        <v>285896</v>
      </c>
      <c r="H28" s="180">
        <f t="shared" si="4"/>
        <v>273038</v>
      </c>
      <c r="I28" s="180">
        <f>+[1]SFY2014!I12</f>
        <v>147951</v>
      </c>
      <c r="J28" s="180">
        <f t="shared" si="4"/>
        <v>150389</v>
      </c>
      <c r="K28" s="180">
        <f>+[1]SFY2014!K12</f>
        <v>130208</v>
      </c>
      <c r="L28" s="180">
        <f t="shared" si="5"/>
        <v>132513</v>
      </c>
      <c r="M28" s="180">
        <f>+[1]SFY2014!M12</f>
        <v>3854</v>
      </c>
      <c r="N28" s="180">
        <f t="shared" si="5"/>
        <v>3744</v>
      </c>
      <c r="O28" s="180">
        <f>+[1]SFY2014!O12</f>
        <v>32511</v>
      </c>
      <c r="P28" s="180">
        <f t="shared" si="6"/>
        <v>25946</v>
      </c>
      <c r="Q28" s="180">
        <f>+[1]SFY2014!Q12</f>
        <v>51061</v>
      </c>
      <c r="R28" s="180">
        <f t="shared" si="6"/>
        <v>48047</v>
      </c>
      <c r="S28" s="180">
        <f>+[1]SFY2014!S12</f>
        <v>747796</v>
      </c>
      <c r="T28" s="180">
        <f t="shared" si="7"/>
        <v>718640</v>
      </c>
      <c r="U28" s="180">
        <f>+[1]SFY2014!U12</f>
        <v>42795</v>
      </c>
      <c r="V28" s="180">
        <f t="shared" si="7"/>
        <v>41484</v>
      </c>
      <c r="W28" s="180">
        <f>+[1]SFY2014!W12</f>
        <v>5339</v>
      </c>
      <c r="X28" s="180">
        <f t="shared" si="8"/>
        <v>5353</v>
      </c>
      <c r="Y28" s="180">
        <f>+[1]SFY2014!Y12</f>
        <v>44486</v>
      </c>
      <c r="Z28" s="180">
        <f t="shared" si="8"/>
        <v>43071</v>
      </c>
      <c r="AA28" s="180">
        <f>+[1]SFY2014!AA12</f>
        <v>470</v>
      </c>
      <c r="AB28" s="180">
        <f t="shared" si="9"/>
        <v>376</v>
      </c>
      <c r="AC28" s="180">
        <f>+[1]SFY2014!AC12</f>
        <v>5146</v>
      </c>
      <c r="AD28" s="180">
        <f t="shared" si="9"/>
        <v>5687</v>
      </c>
      <c r="AE28" s="180"/>
      <c r="AF28" s="179" t="str">
        <f>+B28</f>
        <v>OCT</v>
      </c>
      <c r="AG28" s="180">
        <f>+[1]SFY2014!$AG12</f>
        <v>1623335</v>
      </c>
      <c r="AH28" s="180">
        <f>+AG12</f>
        <v>1569950</v>
      </c>
      <c r="AI28" s="179"/>
      <c r="AJ28" s="180"/>
      <c r="AK28" s="179"/>
      <c r="AL28" s="179"/>
      <c r="AM28" s="180"/>
      <c r="AN28" s="179"/>
      <c r="AO28" s="179" t="s">
        <v>109</v>
      </c>
      <c r="AP28" s="179"/>
      <c r="AQ28" s="179"/>
      <c r="AR28" s="179"/>
      <c r="AS28" s="183"/>
      <c r="AT28" s="183"/>
      <c r="AU28" s="183"/>
      <c r="AV28" s="179"/>
      <c r="AW28" s="179"/>
      <c r="AX28" s="179"/>
      <c r="AY28" s="184"/>
      <c r="AZ28" s="179"/>
      <c r="BA28" s="179"/>
      <c r="BB28" s="179"/>
      <c r="BC28" s="179"/>
      <c r="BD28" s="179"/>
      <c r="BE28" s="179"/>
      <c r="BF28" s="179"/>
      <c r="BG28" s="179"/>
      <c r="BH28" s="179"/>
    </row>
    <row r="29" spans="1:60" x14ac:dyDescent="0.2">
      <c r="A29" s="179"/>
      <c r="B29" s="179"/>
      <c r="C29" s="180"/>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80"/>
      <c r="AF29" s="179"/>
      <c r="AG29" s="179"/>
      <c r="AH29" s="179"/>
      <c r="AI29" s="179"/>
      <c r="AJ29" s="180"/>
      <c r="AK29" s="179"/>
      <c r="AL29" s="179"/>
      <c r="AM29" s="180"/>
      <c r="AN29" s="179"/>
      <c r="AO29" s="179"/>
      <c r="AP29" s="179"/>
      <c r="AQ29" s="179"/>
      <c r="AR29" s="179"/>
      <c r="AS29" s="183"/>
      <c r="AT29" s="183"/>
      <c r="AU29" s="183"/>
      <c r="AV29" s="179"/>
      <c r="AW29" s="179"/>
      <c r="AX29" s="179"/>
      <c r="AY29" s="184"/>
      <c r="AZ29" s="179"/>
      <c r="BA29" s="179"/>
      <c r="BB29" s="179"/>
      <c r="BC29" s="179"/>
      <c r="BD29" s="179"/>
      <c r="BE29" s="179"/>
      <c r="BF29" s="179"/>
      <c r="BG29" s="179"/>
      <c r="BH29" s="179"/>
    </row>
    <row r="30" spans="1:60" x14ac:dyDescent="0.2">
      <c r="A30" s="179"/>
      <c r="B30" s="179" t="str">
        <f>+B25</f>
        <v>JUL</v>
      </c>
      <c r="C30" s="179"/>
      <c r="D30" s="238">
        <f>+D25/C25</f>
        <v>0.96469527122793453</v>
      </c>
      <c r="E30" s="239"/>
      <c r="F30" s="238">
        <f>+F25/E25</f>
        <v>0.96218260399783906</v>
      </c>
      <c r="G30" s="239"/>
      <c r="H30" s="238">
        <f>+H25/G25</f>
        <v>0.94127220941272205</v>
      </c>
      <c r="I30" s="239"/>
      <c r="J30" s="238">
        <f>+J25/I25</f>
        <v>1.0649670109007459</v>
      </c>
      <c r="K30" s="239"/>
      <c r="L30" s="238">
        <f>+L25/K25</f>
        <v>1.0769414222156433</v>
      </c>
      <c r="M30" s="239"/>
      <c r="N30" s="238">
        <f>+N25/M25</f>
        <v>0.9949894514767933</v>
      </c>
      <c r="O30" s="239"/>
      <c r="P30" s="238">
        <f>+P25/O25</f>
        <v>0.79289580925734449</v>
      </c>
      <c r="Q30" s="179"/>
      <c r="R30" s="238">
        <f>+R25/Q25</f>
        <v>0.96750332286710461</v>
      </c>
      <c r="S30" s="179"/>
      <c r="T30" s="238">
        <f>+T25/S25</f>
        <v>0.96871633564649717</v>
      </c>
      <c r="U30" s="179"/>
      <c r="V30" s="238">
        <f>+V25/U25</f>
        <v>0.97994799597085902</v>
      </c>
      <c r="W30" s="179"/>
      <c r="X30" s="238">
        <f>+X25/W25</f>
        <v>1.0013297872340425</v>
      </c>
      <c r="Y30" s="179"/>
      <c r="Z30" s="238">
        <f>+Z25/Y25</f>
        <v>0.95471648001416498</v>
      </c>
      <c r="AA30" s="179"/>
      <c r="AB30" s="238">
        <f>+AB25/AA25</f>
        <v>0.78958785249457697</v>
      </c>
      <c r="AC30" s="179"/>
      <c r="AD30" s="238">
        <f>+AD25/AC25</f>
        <v>1.0940279542566709</v>
      </c>
      <c r="AE30" s="179"/>
      <c r="AF30" s="179" t="str">
        <f>+AF25</f>
        <v>JUL</v>
      </c>
      <c r="AG30" s="179"/>
      <c r="AH30" s="238">
        <f>+AH25/AG25</f>
        <v>0.9768009905096946</v>
      </c>
      <c r="AI30" s="179"/>
      <c r="AJ30" s="179"/>
      <c r="AK30" s="179"/>
      <c r="AL30" s="179"/>
      <c r="AM30" s="179"/>
      <c r="AN30" s="179"/>
      <c r="AO30" s="179" t="s">
        <v>109</v>
      </c>
      <c r="AP30" s="179"/>
      <c r="AQ30" s="179"/>
      <c r="AR30" s="179"/>
      <c r="AS30" s="183"/>
      <c r="AT30" s="183"/>
      <c r="AU30" s="183"/>
      <c r="AV30" s="179"/>
      <c r="AW30" s="179"/>
      <c r="AX30" s="179"/>
      <c r="AY30" s="183"/>
      <c r="AZ30" s="179"/>
      <c r="BA30" s="179"/>
      <c r="BB30" s="179"/>
      <c r="BC30" s="179"/>
      <c r="BD30" s="179"/>
      <c r="BE30" s="179"/>
      <c r="BF30" s="179"/>
      <c r="BG30" s="179"/>
      <c r="BH30" s="179"/>
    </row>
    <row r="31" spans="1:60" x14ac:dyDescent="0.2">
      <c r="A31" s="179"/>
      <c r="B31" s="179" t="str">
        <f>+B26</f>
        <v>AUG</v>
      </c>
      <c r="C31" s="179"/>
      <c r="D31" s="238">
        <f>+D26/C26</f>
        <v>0.96688912531837379</v>
      </c>
      <c r="E31" s="239"/>
      <c r="F31" s="238">
        <f>+F26/E26</f>
        <v>0.96348012889366275</v>
      </c>
      <c r="G31" s="239"/>
      <c r="H31" s="238">
        <f>+H26/G26</f>
        <v>0.94563510987500043</v>
      </c>
      <c r="I31" s="239"/>
      <c r="J31" s="238">
        <f>+J26/I26</f>
        <v>1.0689578650478904</v>
      </c>
      <c r="K31" s="239"/>
      <c r="L31" s="238">
        <f>+L26/K26</f>
        <v>1.0762449661133484</v>
      </c>
      <c r="M31" s="239"/>
      <c r="N31" s="238">
        <f>+N26/M26</f>
        <v>0.97713534822601844</v>
      </c>
      <c r="O31" s="239"/>
      <c r="P31" s="238">
        <f>+P26/O26</f>
        <v>0.79256779175338576</v>
      </c>
      <c r="Q31" s="179"/>
      <c r="R31" s="238">
        <f>+R26/Q26</f>
        <v>0.95857665654442104</v>
      </c>
      <c r="S31" s="179"/>
      <c r="T31" s="238">
        <f>+T26/S26</f>
        <v>0.96341394591369733</v>
      </c>
      <c r="U31" s="179"/>
      <c r="V31" s="238">
        <f>+V26/U26</f>
        <v>0.9750907905764038</v>
      </c>
      <c r="W31" s="179"/>
      <c r="X31" s="238">
        <f>+X26/W26</f>
        <v>1.0060640515444381</v>
      </c>
      <c r="Y31" s="179"/>
      <c r="Z31" s="238">
        <f>+Z26/Y26</f>
        <v>0.96010921683537565</v>
      </c>
      <c r="AA31" s="179"/>
      <c r="AB31" s="238">
        <f>+AB26/AA26</f>
        <v>0.82377919320594484</v>
      </c>
      <c r="AC31" s="179"/>
      <c r="AD31" s="238">
        <f>+AD26/AC26</f>
        <v>1.116751269035533</v>
      </c>
      <c r="AE31" s="179"/>
      <c r="AF31" s="179" t="str">
        <f>+AF26</f>
        <v>AUG</v>
      </c>
      <c r="AG31" s="179"/>
      <c r="AH31" s="238">
        <f>+AH26/AG26</f>
        <v>0.97536907469170087</v>
      </c>
      <c r="AI31" s="179"/>
      <c r="AJ31" s="179"/>
      <c r="AK31" s="179"/>
      <c r="AL31" s="179"/>
      <c r="AM31" s="179"/>
      <c r="AN31" s="179"/>
      <c r="AO31" s="179"/>
      <c r="AP31" s="179"/>
      <c r="AQ31" s="179"/>
      <c r="AR31" s="179"/>
      <c r="AS31" s="183"/>
      <c r="AT31" s="183"/>
      <c r="AU31" s="183"/>
      <c r="AV31" s="179"/>
      <c r="AW31" s="179"/>
      <c r="AX31" s="179"/>
      <c r="AY31" s="183"/>
      <c r="AZ31" s="179"/>
      <c r="BA31" s="179"/>
      <c r="BB31" s="179"/>
      <c r="BC31" s="179"/>
      <c r="BD31" s="179"/>
      <c r="BE31" s="179"/>
      <c r="BF31" s="179"/>
      <c r="BG31" s="179"/>
      <c r="BH31" s="179"/>
    </row>
    <row r="32" spans="1:60" x14ac:dyDescent="0.2">
      <c r="A32" s="179"/>
      <c r="B32" s="179" t="str">
        <f>+B27</f>
        <v>SEP</v>
      </c>
      <c r="C32" s="179"/>
      <c r="D32" s="238">
        <f>+D27/C27</f>
        <v>0.96637327916948768</v>
      </c>
      <c r="E32" s="239"/>
      <c r="F32" s="238">
        <f>+F27/E27</f>
        <v>0.96673819742489275</v>
      </c>
      <c r="G32" s="239"/>
      <c r="H32" s="238">
        <f>+H27/G27</f>
        <v>0.95064341023111165</v>
      </c>
      <c r="I32" s="239"/>
      <c r="J32" s="238">
        <f>+J27/I27</f>
        <v>1.0492516131738452</v>
      </c>
      <c r="K32" s="239"/>
      <c r="L32" s="238">
        <f>+L27/K27</f>
        <v>1.0590810676935614</v>
      </c>
      <c r="M32" s="239"/>
      <c r="N32" s="238">
        <f>+N27/M27</f>
        <v>0.9749150770838777</v>
      </c>
      <c r="O32" s="239"/>
      <c r="P32" s="238">
        <f>+P27/O27</f>
        <v>0.7992902208201893</v>
      </c>
      <c r="Q32" s="179"/>
      <c r="R32" s="238">
        <f>+R27/Q27</f>
        <v>0.95193304261102529</v>
      </c>
      <c r="S32" s="179"/>
      <c r="T32" s="238">
        <f>+T27/S27</f>
        <v>0.96308626300032041</v>
      </c>
      <c r="U32" s="179"/>
      <c r="V32" s="238">
        <f>+V27/U27</f>
        <v>0.97237633456105177</v>
      </c>
      <c r="W32" s="179"/>
      <c r="X32" s="238">
        <f>+X27/W27</f>
        <v>1.0035815268614514</v>
      </c>
      <c r="Y32" s="179"/>
      <c r="Z32" s="238">
        <f>+Z27/Y27</f>
        <v>0.96595269968763942</v>
      </c>
      <c r="AA32" s="179"/>
      <c r="AB32" s="238">
        <f>+AB27/AA27</f>
        <v>0.82212581344902391</v>
      </c>
      <c r="AC32" s="179"/>
      <c r="AD32" s="238">
        <f>+AD27/AC27</f>
        <v>1.1254038772213246</v>
      </c>
      <c r="AE32" s="179"/>
      <c r="AF32" s="179" t="str">
        <f>+AF27</f>
        <v>SEP</v>
      </c>
      <c r="AG32" s="179"/>
      <c r="AH32" s="238">
        <f>+AH27/AG27</f>
        <v>0.97346431223677865</v>
      </c>
      <c r="AI32" s="179"/>
      <c r="AJ32" s="179"/>
      <c r="AK32" s="179"/>
      <c r="AL32" s="179"/>
      <c r="AM32" s="179"/>
      <c r="AN32" s="179"/>
      <c r="AO32" s="179"/>
      <c r="AP32" s="179"/>
      <c r="AQ32" s="179"/>
      <c r="AR32" s="179"/>
      <c r="AS32" s="183"/>
      <c r="AT32" s="183"/>
      <c r="AU32" s="183"/>
      <c r="AV32" s="179"/>
      <c r="AW32" s="179"/>
      <c r="AX32" s="179"/>
      <c r="AY32" s="183"/>
      <c r="AZ32" s="179"/>
      <c r="BA32" s="179"/>
      <c r="BB32" s="179"/>
      <c r="BC32" s="179"/>
      <c r="BD32" s="179"/>
      <c r="BE32" s="179"/>
      <c r="BF32" s="179"/>
      <c r="BG32" s="179"/>
      <c r="BH32" s="179"/>
    </row>
    <row r="33" spans="1:34" x14ac:dyDescent="0.2">
      <c r="A33" s="179"/>
      <c r="B33" s="179" t="str">
        <f>+B28</f>
        <v>OCT</v>
      </c>
      <c r="C33" s="179"/>
      <c r="D33" s="238">
        <f>+D28/C28</f>
        <v>0.96680514661396366</v>
      </c>
      <c r="E33" s="239"/>
      <c r="F33" s="238">
        <f>+F28/E28</f>
        <v>0.975767366720517</v>
      </c>
      <c r="G33" s="239"/>
      <c r="H33" s="238">
        <f>+H28/G28</f>
        <v>0.95502560371603662</v>
      </c>
      <c r="I33" s="239"/>
      <c r="J33" s="238">
        <f>+J28/I28</f>
        <v>1.0164784286689512</v>
      </c>
      <c r="K33" s="239"/>
      <c r="L33" s="238">
        <f>+L28/K28</f>
        <v>1.0177024453182599</v>
      </c>
      <c r="M33" s="239"/>
      <c r="N33" s="238">
        <f>+N28/M28</f>
        <v>0.97145822522055003</v>
      </c>
      <c r="O33" s="239"/>
      <c r="P33" s="238">
        <f>+P28/O28</f>
        <v>0.79806834609824362</v>
      </c>
      <c r="Q33" s="179"/>
      <c r="R33" s="238">
        <f>+R28/Q28</f>
        <v>0.94097256222949022</v>
      </c>
      <c r="S33" s="179"/>
      <c r="T33" s="238">
        <f>+T28/S28</f>
        <v>0.9610107569444073</v>
      </c>
      <c r="U33" s="179"/>
      <c r="V33" s="238">
        <f>+V28/U28</f>
        <v>0.96936558009113216</v>
      </c>
      <c r="W33" s="179"/>
      <c r="X33" s="238">
        <f>+X28/W28</f>
        <v>1.0026222138977336</v>
      </c>
      <c r="Y33" s="179"/>
      <c r="Z33" s="238">
        <f>+Z28/Y28</f>
        <v>0.96819224025536121</v>
      </c>
      <c r="AA33" s="179"/>
      <c r="AB33" s="238">
        <f>+AB28/AA28</f>
        <v>0.8</v>
      </c>
      <c r="AC33" s="179"/>
      <c r="AD33" s="238">
        <f>+AD28/AC28</f>
        <v>1.1051301982122037</v>
      </c>
      <c r="AE33" s="179"/>
      <c r="AF33" s="179" t="str">
        <f>+AF28</f>
        <v>OCT</v>
      </c>
      <c r="AG33" s="179"/>
      <c r="AH33" s="238">
        <f>+AH28/AG28</f>
        <v>0.96711399680287802</v>
      </c>
    </row>
    <row r="34" spans="1:34" x14ac:dyDescent="0.2">
      <c r="A34" s="179"/>
      <c r="B34" s="179"/>
      <c r="C34" s="179"/>
      <c r="D34" s="240"/>
      <c r="E34" s="239"/>
      <c r="F34" s="240"/>
      <c r="G34" s="239"/>
      <c r="H34" s="240"/>
      <c r="I34" s="239"/>
      <c r="J34" s="240"/>
      <c r="K34" s="239"/>
      <c r="L34" s="240"/>
      <c r="M34" s="239"/>
      <c r="N34" s="240"/>
      <c r="O34" s="239"/>
      <c r="P34" s="240"/>
      <c r="Q34" s="179"/>
      <c r="R34" s="240"/>
      <c r="S34" s="179"/>
      <c r="T34" s="240"/>
      <c r="U34" s="179"/>
      <c r="V34" s="240"/>
      <c r="W34" s="179"/>
      <c r="X34" s="240"/>
      <c r="Y34" s="179"/>
      <c r="Z34" s="240"/>
      <c r="AA34" s="179"/>
      <c r="AB34" s="240"/>
      <c r="AC34" s="179"/>
      <c r="AD34" s="240"/>
      <c r="AE34" s="179"/>
      <c r="AF34" s="179"/>
      <c r="AG34" s="179"/>
      <c r="AH34" s="240"/>
    </row>
    <row r="35" spans="1:34" x14ac:dyDescent="0.2">
      <c r="A35" s="179"/>
      <c r="B35" s="179" t="s">
        <v>115</v>
      </c>
      <c r="C35" s="179"/>
      <c r="D35" s="240">
        <f>AVERAGE(D30:D33)</f>
        <v>0.96619070558243991</v>
      </c>
      <c r="E35" s="239"/>
      <c r="F35" s="240">
        <f>AVERAGE(F30:F33)</f>
        <v>0.96704207425922784</v>
      </c>
      <c r="G35" s="239"/>
      <c r="H35" s="240">
        <f>AVERAGE(H30:H33)</f>
        <v>0.94814408330871769</v>
      </c>
      <c r="I35" s="239"/>
      <c r="J35" s="240">
        <f>AVERAGE(J30:J33)</f>
        <v>1.0499137294478582</v>
      </c>
      <c r="K35" s="239"/>
      <c r="L35" s="240">
        <f>AVERAGE(L30:L33)</f>
        <v>1.0574924753352033</v>
      </c>
      <c r="M35" s="239"/>
      <c r="N35" s="240">
        <f>AVERAGE(N30:N33)</f>
        <v>0.9796245255018099</v>
      </c>
      <c r="O35" s="239"/>
      <c r="P35" s="240">
        <f>AVERAGE(P30:P33)</f>
        <v>0.79570554198229082</v>
      </c>
      <c r="Q35" s="179"/>
      <c r="R35" s="240">
        <f>AVERAGE(R30:R33)</f>
        <v>0.95474639606301026</v>
      </c>
      <c r="S35" s="179"/>
      <c r="T35" s="240">
        <f>AVERAGE(T30:T33)</f>
        <v>0.9640568253762305</v>
      </c>
      <c r="U35" s="179"/>
      <c r="V35" s="240">
        <f>AVERAGE(V30:V33)</f>
        <v>0.97419517529986177</v>
      </c>
      <c r="W35" s="179"/>
      <c r="X35" s="240">
        <f>AVERAGE(X30:X33)</f>
        <v>1.0033993948844164</v>
      </c>
      <c r="Y35" s="179"/>
      <c r="Z35" s="240">
        <f>AVERAGE(Z30:Z33)</f>
        <v>0.96224265919813534</v>
      </c>
      <c r="AA35" s="179"/>
      <c r="AB35" s="240">
        <f>AVERAGE(AB30:AB33)</f>
        <v>0.8088732147873865</v>
      </c>
      <c r="AC35" s="179"/>
      <c r="AD35" s="240">
        <f>AVERAGE(AD30:AD33)</f>
        <v>1.1103283246814331</v>
      </c>
      <c r="AE35" s="179"/>
      <c r="AF35" s="179"/>
      <c r="AG35" s="179" t="s">
        <v>115</v>
      </c>
      <c r="AH35" s="240">
        <f>AVERAGE(AH30:AH33)</f>
        <v>0.97318709356026301</v>
      </c>
    </row>
    <row r="36" spans="1:34" x14ac:dyDescent="0.2">
      <c r="A36" s="179" t="s">
        <v>116</v>
      </c>
      <c r="B36" s="179"/>
      <c r="C36" s="240">
        <v>1.002</v>
      </c>
      <c r="D36" s="240">
        <f>+D35*$C36</f>
        <v>0.96812308699360483</v>
      </c>
      <c r="E36" s="179"/>
      <c r="F36" s="240">
        <f>+F35*$C36</f>
        <v>0.96897615840774631</v>
      </c>
      <c r="G36" s="240">
        <f>+C36*1.01</f>
        <v>1.0120199999999999</v>
      </c>
      <c r="H36" s="240">
        <f>+H35*G36</f>
        <v>0.9595407751900884</v>
      </c>
      <c r="I36" s="179"/>
      <c r="J36" s="240">
        <f>+J35*0.98</f>
        <v>1.028915454858901</v>
      </c>
      <c r="K36" s="179"/>
      <c r="L36" s="240">
        <f>+L35*0.98</f>
        <v>1.0363426258284991</v>
      </c>
      <c r="M36" s="179"/>
      <c r="N36" s="240">
        <f>+N35*$C36</f>
        <v>0.98158377455281354</v>
      </c>
      <c r="O36" s="179"/>
      <c r="P36" s="240">
        <f>+P35*$C36</f>
        <v>0.79729695306625536</v>
      </c>
      <c r="Q36" s="179"/>
      <c r="R36" s="240">
        <f>+R35*$C36</f>
        <v>0.9566558888551363</v>
      </c>
      <c r="S36" s="179"/>
      <c r="T36" s="240">
        <f>+T35*$C36</f>
        <v>0.96598493902698301</v>
      </c>
      <c r="U36" s="179"/>
      <c r="V36" s="240">
        <f>+V35*$C36</f>
        <v>0.97614356565046145</v>
      </c>
      <c r="W36" s="179"/>
      <c r="X36" s="240">
        <f>+X35*$C36</f>
        <v>1.0054061936741852</v>
      </c>
      <c r="Y36" s="179"/>
      <c r="Z36" s="240">
        <f>+Z35*$C36</f>
        <v>0.96416714451653163</v>
      </c>
      <c r="AA36" s="179"/>
      <c r="AB36" s="240">
        <f>+AB35*$C36</f>
        <v>0.81049096121696129</v>
      </c>
      <c r="AC36" s="179"/>
      <c r="AD36" s="240">
        <f>+AD35*$C36</f>
        <v>1.1125489813307958</v>
      </c>
      <c r="AE36" s="179"/>
      <c r="AF36" s="179"/>
      <c r="AG36" s="179"/>
      <c r="AH36" s="240">
        <f>+AH35*$C36</f>
        <v>0.97513346774738352</v>
      </c>
    </row>
    <row r="37" spans="1:34" x14ac:dyDescent="0.2">
      <c r="A37" s="179"/>
      <c r="B37" s="179"/>
      <c r="C37" s="179" t="s">
        <v>117</v>
      </c>
      <c r="D37" s="179"/>
      <c r="E37" s="179"/>
      <c r="F37" s="179"/>
      <c r="G37" s="179" t="s">
        <v>118</v>
      </c>
      <c r="H37" s="179"/>
      <c r="I37" s="179" t="s">
        <v>119</v>
      </c>
      <c r="J37" s="179"/>
      <c r="K37" s="179" t="s">
        <v>119</v>
      </c>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row>
    <row r="38" spans="1:34" x14ac:dyDescent="0.2">
      <c r="A38" s="179"/>
      <c r="B38" s="179"/>
      <c r="C38" s="179"/>
      <c r="D38" s="179"/>
      <c r="E38" s="179"/>
      <c r="F38" s="179"/>
      <c r="G38" s="179"/>
      <c r="H38" s="179"/>
      <c r="I38" s="179" t="s">
        <v>120</v>
      </c>
      <c r="J38" s="179"/>
      <c r="K38" s="179" t="s">
        <v>120</v>
      </c>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row>
    <row r="39" spans="1:34" x14ac:dyDescent="0.2">
      <c r="A39" s="179"/>
      <c r="B39" s="179" t="s">
        <v>121</v>
      </c>
      <c r="C39" s="179"/>
      <c r="D39" s="241"/>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row>
    <row r="40" spans="1:34" x14ac:dyDescent="0.2">
      <c r="A40" s="179"/>
      <c r="B40" s="179" t="s">
        <v>122</v>
      </c>
      <c r="C40" s="179"/>
      <c r="D40" s="241"/>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row>
    <row r="41" spans="1:34" x14ac:dyDescent="0.2">
      <c r="A41" s="179"/>
      <c r="B41" s="179"/>
      <c r="C41" s="180">
        <f>(SUM(C9:C16)+C19+C20)/10</f>
        <v>119731.35845561461</v>
      </c>
      <c r="D41" s="179"/>
      <c r="E41" s="180">
        <f>(SUM(E9:E16)+E19+E20)/10</f>
        <v>1805.1375998672236</v>
      </c>
      <c r="F41" s="179"/>
      <c r="G41" s="180">
        <f>(SUM(G9:G16)+G19+G20)/10</f>
        <v>273113.35504618136</v>
      </c>
      <c r="H41" s="179"/>
      <c r="I41" s="180">
        <f>(SUM(I9:I16)+I19+I20)/10</f>
        <v>158034.19971451355</v>
      </c>
      <c r="J41" s="179"/>
      <c r="K41" s="180">
        <f>(SUM(K9:K16)+K19+K20)/10</f>
        <v>143811.30028905839</v>
      </c>
      <c r="L41" s="179"/>
      <c r="M41" s="180">
        <f>(SUM(M9:M16)+M19+M20)/10</f>
        <v>3830.4375390965843</v>
      </c>
      <c r="N41" s="179"/>
      <c r="O41" s="180">
        <f>(SUM(O9:O16)+O19+O20)/10</f>
        <v>23747.343232720421</v>
      </c>
      <c r="P41" s="179"/>
      <c r="Q41" s="180">
        <f>(SUM(Q9:Q16)+Q19+Q20)/10</f>
        <v>49099.076430112378</v>
      </c>
      <c r="R41" s="179"/>
      <c r="S41" s="180">
        <f>(SUM(S9:S16)+S19+S20)/10</f>
        <v>722683.62748542638</v>
      </c>
      <c r="T41" s="179"/>
      <c r="U41" s="180">
        <f>(SUM(U9:U16)+U19+U20)/10</f>
        <v>69421.452090006234</v>
      </c>
      <c r="V41" s="179"/>
      <c r="W41" s="180">
        <f>(SUM(W9:W16)+W19+W20)/10</f>
        <v>5362.6054613774013</v>
      </c>
      <c r="X41" s="179"/>
      <c r="Y41" s="180">
        <f>(SUM(Y9:Y16)+Y19+Y20)/10</f>
        <v>42515.57372972888</v>
      </c>
      <c r="Z41" s="179"/>
      <c r="AA41" s="180">
        <f>(SUM(AA9:AA16)+AA19+AA20)/10</f>
        <v>378.96705522818024</v>
      </c>
      <c r="AB41" s="179"/>
      <c r="AC41" s="180">
        <f>(SUM(AC9:AC16)+AC19+AC20)/10</f>
        <v>6027.3128529861533</v>
      </c>
      <c r="AD41" s="179"/>
      <c r="AE41" s="180">
        <f>AVERAGE(AE9:AE16)</f>
        <v>0</v>
      </c>
      <c r="AF41" s="179"/>
      <c r="AG41" s="180">
        <f>(SUM(AG9:AG16)+AG19+AG20)/10</f>
        <v>1619562.7469819176</v>
      </c>
      <c r="AH41" s="179"/>
    </row>
    <row r="42" spans="1:34" x14ac:dyDescent="0.2">
      <c r="A42" s="179"/>
      <c r="B42" s="179" t="s">
        <v>123</v>
      </c>
      <c r="C42" s="180">
        <f>(+C19+C20)/2</f>
        <v>119201</v>
      </c>
      <c r="D42" s="179"/>
      <c r="E42" s="180">
        <f>(+E19+E20)/2</f>
        <v>1814</v>
      </c>
      <c r="F42" s="179"/>
      <c r="G42" s="180">
        <f>(+G19+G20)/2</f>
        <v>274137.5</v>
      </c>
      <c r="H42" s="179"/>
      <c r="I42" s="180">
        <f>(+I19+I20)/2</f>
        <v>167761.5</v>
      </c>
      <c r="J42" s="179"/>
      <c r="K42" s="180">
        <f>(+K19+K20)/2</f>
        <v>161213.5</v>
      </c>
      <c r="L42" s="179"/>
      <c r="M42" s="180">
        <f>(+M19+M20)/2</f>
        <v>4004</v>
      </c>
      <c r="N42" s="179"/>
      <c r="O42" s="180">
        <f>(+O19+O20)/2</f>
        <v>19343</v>
      </c>
      <c r="P42" s="179"/>
      <c r="Q42" s="180">
        <f>(+Q19+Q20)/2</f>
        <v>49950.5</v>
      </c>
      <c r="R42" s="179"/>
      <c r="S42" s="180">
        <f>(+S19+S20)/2</f>
        <v>735654</v>
      </c>
      <c r="T42" s="179"/>
      <c r="U42" s="180">
        <f>(+U19+U20)/2</f>
        <v>112756.5</v>
      </c>
      <c r="V42" s="179"/>
      <c r="W42" s="180">
        <f>(+W19+W20)/2</f>
        <v>5486</v>
      </c>
      <c r="X42" s="179"/>
      <c r="Y42" s="180">
        <f>(+Y19+Y20)/2</f>
        <v>41494</v>
      </c>
      <c r="Z42" s="179"/>
      <c r="AA42" s="180">
        <f>(+AA19+AA20)/2</f>
        <v>381.5</v>
      </c>
      <c r="AB42" s="179"/>
      <c r="AC42" s="180">
        <f>(+AC19+AC20)/2</f>
        <v>6577</v>
      </c>
      <c r="AD42" s="179"/>
      <c r="AE42" s="180">
        <f>(+AE19+AE20)/2</f>
        <v>5</v>
      </c>
      <c r="AF42" s="179"/>
      <c r="AG42" s="180">
        <f>(+AG19+AG20)/2</f>
        <v>1699779</v>
      </c>
      <c r="AH42" s="179"/>
    </row>
    <row r="66" spans="3:15" x14ac:dyDescent="0.2">
      <c r="C66" s="133" t="s">
        <v>105</v>
      </c>
      <c r="D66" s="308" t="s">
        <v>106</v>
      </c>
      <c r="E66" s="308"/>
      <c r="F66" s="308"/>
      <c r="G66" s="308"/>
      <c r="H66" s="308"/>
      <c r="I66" s="308"/>
      <c r="J66" s="308"/>
      <c r="K66" s="308"/>
      <c r="L66" s="308"/>
      <c r="M66" s="308"/>
      <c r="N66" s="308"/>
      <c r="O66" s="308"/>
    </row>
    <row r="67" spans="3:15" x14ac:dyDescent="0.2">
      <c r="C67"/>
      <c r="D67" s="307" t="s">
        <v>108</v>
      </c>
      <c r="E67" s="307"/>
      <c r="F67" s="307"/>
      <c r="G67" s="307"/>
      <c r="H67" s="307"/>
      <c r="I67" s="307"/>
      <c r="J67" s="307"/>
      <c r="K67" s="307"/>
      <c r="L67" s="307"/>
      <c r="M67" s="307"/>
      <c r="N67" s="307"/>
      <c r="O67" s="307"/>
    </row>
    <row r="68" spans="3:15" x14ac:dyDescent="0.2">
      <c r="C68"/>
      <c r="D68" s="307" t="s">
        <v>110</v>
      </c>
      <c r="E68" s="307"/>
      <c r="F68" s="307"/>
      <c r="G68" s="307"/>
      <c r="H68" s="307"/>
      <c r="I68" s="307"/>
      <c r="J68" s="307"/>
      <c r="K68" s="307"/>
      <c r="L68" s="307"/>
      <c r="M68" s="307"/>
      <c r="N68" s="307"/>
      <c r="O68" s="307"/>
    </row>
    <row r="69" spans="3:15" x14ac:dyDescent="0.2">
      <c r="C69" s="180"/>
      <c r="D69" s="179" t="s">
        <v>111</v>
      </c>
      <c r="E69" s="180"/>
      <c r="F69" s="179"/>
      <c r="G69" s="180"/>
      <c r="H69" s="179"/>
      <c r="I69" s="179"/>
      <c r="J69" s="179"/>
      <c r="K69" s="180"/>
      <c r="L69" s="179"/>
      <c r="M69" s="180"/>
      <c r="N69" s="179"/>
      <c r="O69" s="180"/>
    </row>
    <row r="72" spans="3:15" x14ac:dyDescent="0.2">
      <c r="C72" s="179"/>
      <c r="D72" s="179" t="s">
        <v>124</v>
      </c>
      <c r="E72" s="179"/>
      <c r="F72" s="179"/>
      <c r="G72" s="179"/>
      <c r="H72" s="179"/>
      <c r="I72" s="179"/>
      <c r="J72" s="179"/>
      <c r="K72" s="179"/>
      <c r="L72" s="179"/>
      <c r="M72" s="179"/>
      <c r="N72" s="179"/>
      <c r="O72" s="179"/>
    </row>
    <row r="73" spans="3:15" x14ac:dyDescent="0.2">
      <c r="C73" s="179"/>
      <c r="D73" s="179" t="s">
        <v>125</v>
      </c>
      <c r="E73" s="179"/>
      <c r="F73" s="179"/>
      <c r="G73" s="179"/>
      <c r="H73" s="179"/>
      <c r="I73" s="179"/>
      <c r="J73" s="179"/>
      <c r="K73" s="179"/>
      <c r="L73" s="179"/>
      <c r="M73" s="179"/>
      <c r="N73" s="179"/>
      <c r="O73" s="179"/>
    </row>
    <row r="75" spans="3:15" x14ac:dyDescent="0.2">
      <c r="C75" s="179"/>
      <c r="D75" s="179" t="s">
        <v>126</v>
      </c>
      <c r="E75" s="179"/>
      <c r="F75" s="179"/>
      <c r="G75" s="179"/>
      <c r="H75" s="179"/>
      <c r="I75" s="179"/>
      <c r="J75" s="179"/>
      <c r="K75" s="179"/>
      <c r="L75" s="179"/>
      <c r="M75" s="179"/>
      <c r="N75" s="179"/>
      <c r="O75" s="179"/>
    </row>
    <row r="65536" spans="33:33" x14ac:dyDescent="0.2">
      <c r="AG65536" s="180"/>
    </row>
  </sheetData>
  <mergeCells count="45">
    <mergeCell ref="A4:B4"/>
    <mergeCell ref="C4:D4"/>
    <mergeCell ref="E4:F4"/>
    <mergeCell ref="G4:H4"/>
    <mergeCell ref="I4:J4"/>
    <mergeCell ref="AY4:AZ4"/>
    <mergeCell ref="AJ5:AJ6"/>
    <mergeCell ref="AK5:AK6"/>
    <mergeCell ref="Y4:Z4"/>
    <mergeCell ref="AA4:AB4"/>
    <mergeCell ref="AC4:AD4"/>
    <mergeCell ref="AE4:AF4"/>
    <mergeCell ref="AS4:AT4"/>
    <mergeCell ref="AV4:AW4"/>
    <mergeCell ref="AJ4:AK4"/>
    <mergeCell ref="AM4:AN4"/>
    <mergeCell ref="AG4:AH4"/>
    <mergeCell ref="AP4:AQ4"/>
    <mergeCell ref="D68:O68"/>
    <mergeCell ref="D66:O66"/>
    <mergeCell ref="S7:T7"/>
    <mergeCell ref="AA7:AB7"/>
    <mergeCell ref="E7:F7"/>
    <mergeCell ref="Y7:Z7"/>
    <mergeCell ref="C7:D7"/>
    <mergeCell ref="G7:H7"/>
    <mergeCell ref="I7:J7"/>
    <mergeCell ref="K7:L7"/>
    <mergeCell ref="M7:N7"/>
    <mergeCell ref="O7:P7"/>
    <mergeCell ref="U7:V7"/>
    <mergeCell ref="W7:X7"/>
    <mergeCell ref="Q7:R7"/>
    <mergeCell ref="Q4:R4"/>
    <mergeCell ref="S4:T4"/>
    <mergeCell ref="D67:O67"/>
    <mergeCell ref="U4:V4"/>
    <mergeCell ref="AM7:AN7"/>
    <mergeCell ref="AC7:AD7"/>
    <mergeCell ref="AE7:AF7"/>
    <mergeCell ref="AJ7:AK7"/>
    <mergeCell ref="W4:X4"/>
    <mergeCell ref="K4:L4"/>
    <mergeCell ref="M4:N4"/>
    <mergeCell ref="O4:P4"/>
  </mergeCells>
  <phoneticPr fontId="14" type="noConversion"/>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H65536"/>
  <sheetViews>
    <sheetView workbookViewId="0"/>
  </sheetViews>
  <sheetFormatPr defaultColWidth="9.140625" defaultRowHeight="12.75" x14ac:dyDescent="0.2"/>
  <cols>
    <col min="1" max="1" width="6" style="82" customWidth="1"/>
    <col min="2" max="2" width="10.28515625" style="82" customWidth="1"/>
    <col min="3" max="26" width="10.7109375" style="82" customWidth="1"/>
    <col min="27" max="28" width="15" style="82" customWidth="1"/>
    <col min="29" max="34" width="10.7109375" style="82" customWidth="1"/>
    <col min="35" max="35" width="4.7109375" style="82" customWidth="1"/>
    <col min="36" max="36" width="12" style="82" customWidth="1"/>
    <col min="37" max="37" width="11.42578125" style="82" customWidth="1"/>
    <col min="38" max="38" width="4.7109375" style="82" customWidth="1"/>
    <col min="39" max="40" width="10.7109375" style="82" customWidth="1"/>
    <col min="41" max="41" width="4.7109375" style="82" customWidth="1"/>
    <col min="42" max="43" width="10.7109375" style="82" customWidth="1"/>
    <col min="44" max="44" width="4.7109375" style="82" customWidth="1"/>
    <col min="45" max="46" width="10.7109375" style="86" customWidth="1"/>
    <col min="47" max="47" width="4.7109375" style="86" customWidth="1"/>
    <col min="48" max="48" width="10.7109375" style="82" customWidth="1"/>
    <col min="49" max="49" width="14.7109375" style="82" customWidth="1"/>
    <col min="50" max="50" width="4.7109375" style="82" customWidth="1"/>
    <col min="51" max="51" width="10.7109375" style="86" customWidth="1"/>
    <col min="52" max="52" width="10.7109375" style="82" customWidth="1"/>
    <col min="53" max="16384" width="9.140625" style="82"/>
  </cols>
  <sheetData>
    <row r="1" spans="1:60" ht="15.75" x14ac:dyDescent="0.25">
      <c r="A1" s="179"/>
      <c r="B1" s="83"/>
      <c r="C1" s="125" t="s">
        <v>92</v>
      </c>
      <c r="D1" s="83"/>
      <c r="E1" s="144"/>
      <c r="F1" s="143"/>
      <c r="G1" s="144"/>
      <c r="H1" s="144"/>
      <c r="I1" s="84"/>
      <c r="J1" s="179"/>
      <c r="K1" s="180"/>
      <c r="L1" s="179"/>
      <c r="M1" s="180"/>
      <c r="N1" s="179"/>
      <c r="O1" s="144"/>
      <c r="P1" s="179"/>
      <c r="Q1" s="180"/>
      <c r="R1" s="179"/>
      <c r="S1" s="180"/>
      <c r="T1" s="179"/>
      <c r="U1" s="180"/>
      <c r="V1" s="179"/>
      <c r="W1" s="180"/>
      <c r="X1" s="179"/>
      <c r="Y1" s="181"/>
      <c r="Z1" s="182"/>
      <c r="AA1" s="180"/>
      <c r="AB1" s="179"/>
      <c r="AC1" s="181"/>
      <c r="AD1" s="179"/>
      <c r="AE1" s="180"/>
      <c r="AF1" s="179"/>
      <c r="AG1" s="179"/>
      <c r="AH1" s="179"/>
      <c r="AI1" s="179"/>
      <c r="AJ1" s="180"/>
      <c r="AK1" s="179"/>
      <c r="AL1" s="179"/>
      <c r="AM1" s="180"/>
      <c r="AN1" s="179"/>
      <c r="AO1" s="179"/>
      <c r="AP1" s="179"/>
      <c r="AQ1" s="179"/>
      <c r="AR1" s="179"/>
      <c r="AS1" s="183"/>
      <c r="AT1" s="183"/>
      <c r="AU1" s="183"/>
      <c r="AV1" s="179"/>
      <c r="AW1" s="179"/>
      <c r="AX1" s="179"/>
      <c r="AY1" s="184"/>
      <c r="AZ1" s="179"/>
      <c r="BA1" s="179"/>
      <c r="BB1" s="179"/>
      <c r="BC1" s="179"/>
      <c r="BD1" s="179"/>
      <c r="BE1" s="179"/>
      <c r="BF1" s="179"/>
      <c r="BG1" s="179"/>
      <c r="BH1" s="179"/>
    </row>
    <row r="2" spans="1:60" x14ac:dyDescent="0.2">
      <c r="A2" s="185"/>
      <c r="B2" s="143" t="s">
        <v>1</v>
      </c>
      <c r="C2" s="144"/>
      <c r="D2" s="143"/>
      <c r="E2" s="144"/>
      <c r="F2" s="143"/>
      <c r="G2" s="144"/>
      <c r="H2" s="144"/>
      <c r="I2" s="143"/>
      <c r="J2" s="179"/>
      <c r="K2" s="180"/>
      <c r="L2" s="179"/>
      <c r="M2" s="180"/>
      <c r="N2" s="179"/>
      <c r="O2" s="144"/>
      <c r="P2" s="179"/>
      <c r="Q2" s="180"/>
      <c r="R2" s="179"/>
      <c r="S2" s="180"/>
      <c r="T2" s="179"/>
      <c r="U2" s="126"/>
      <c r="V2" s="179"/>
      <c r="W2" s="126"/>
      <c r="X2" s="179"/>
      <c r="Y2" s="181"/>
      <c r="Z2" s="186"/>
      <c r="AA2" s="180"/>
      <c r="AB2" s="179"/>
      <c r="AC2" s="181"/>
      <c r="AD2" s="179"/>
      <c r="AE2" s="180"/>
      <c r="AF2" s="179"/>
      <c r="AG2" s="179"/>
      <c r="AH2" s="179"/>
      <c r="AI2" s="179"/>
      <c r="AJ2" s="180"/>
      <c r="AK2" s="179"/>
      <c r="AL2" s="179"/>
      <c r="AM2" s="180"/>
      <c r="AN2" s="179"/>
      <c r="AO2" s="179"/>
      <c r="AP2" s="87" t="s">
        <v>2</v>
      </c>
      <c r="AQ2" s="179"/>
      <c r="AR2" s="179"/>
      <c r="AS2" s="183"/>
      <c r="AT2" s="183"/>
      <c r="AU2" s="183"/>
      <c r="AV2" s="179"/>
      <c r="AW2" s="179"/>
      <c r="AX2" s="179"/>
      <c r="AY2" s="184"/>
      <c r="AZ2" s="179"/>
      <c r="BA2" s="179"/>
      <c r="BB2" s="179"/>
      <c r="BC2" s="179"/>
      <c r="BD2" s="179"/>
      <c r="BE2" s="179"/>
      <c r="BF2" s="179"/>
      <c r="BG2" s="179"/>
      <c r="BH2" s="179"/>
    </row>
    <row r="3" spans="1:60" ht="13.5" thickBot="1" x14ac:dyDescent="0.25">
      <c r="A3" s="187"/>
      <c r="B3" s="143"/>
      <c r="C3" s="144" t="s">
        <v>1</v>
      </c>
      <c r="D3" s="143"/>
      <c r="E3" s="144"/>
      <c r="F3" s="143"/>
      <c r="G3" s="144"/>
      <c r="H3" s="144"/>
      <c r="I3" s="143"/>
      <c r="J3" s="179"/>
      <c r="K3" s="180"/>
      <c r="L3" s="179"/>
      <c r="M3" s="180"/>
      <c r="N3" s="179"/>
      <c r="O3" s="144"/>
      <c r="P3" s="179"/>
      <c r="Q3" s="180"/>
      <c r="R3" s="179"/>
      <c r="S3" s="180"/>
      <c r="T3" s="179"/>
      <c r="U3" s="126"/>
      <c r="V3" s="179"/>
      <c r="W3" s="188"/>
      <c r="X3" s="189"/>
      <c r="Y3" s="181"/>
      <c r="Z3" s="187"/>
      <c r="AA3" s="180"/>
      <c r="AB3" s="179"/>
      <c r="AC3" s="180"/>
      <c r="AD3" s="186"/>
      <c r="AE3" s="181"/>
      <c r="AF3" s="186"/>
      <c r="AG3" s="186"/>
      <c r="AH3" s="186"/>
      <c r="AI3" s="179"/>
      <c r="AJ3" s="180"/>
      <c r="AK3" s="179"/>
      <c r="AL3" s="179"/>
      <c r="AM3" s="180"/>
      <c r="AN3" s="179"/>
      <c r="AO3" s="179"/>
      <c r="AP3" s="87"/>
      <c r="AQ3" s="179"/>
      <c r="AR3" s="179"/>
      <c r="AS3" s="183"/>
      <c r="AT3" s="183"/>
      <c r="AU3" s="183"/>
      <c r="AV3" s="186"/>
      <c r="AW3" s="186"/>
      <c r="AX3" s="179"/>
      <c r="AY3" s="184"/>
      <c r="AZ3" s="179"/>
      <c r="BA3" s="179"/>
      <c r="BB3" s="179"/>
      <c r="BC3" s="179"/>
      <c r="BD3" s="179"/>
      <c r="BE3" s="179"/>
      <c r="BF3" s="179"/>
      <c r="BG3" s="179"/>
      <c r="BH3" s="179"/>
    </row>
    <row r="4" spans="1:60" ht="28.9" customHeight="1" x14ac:dyDescent="0.2">
      <c r="A4" s="295" t="s">
        <v>94</v>
      </c>
      <c r="B4" s="284"/>
      <c r="C4" s="296" t="s">
        <v>4</v>
      </c>
      <c r="D4" s="297"/>
      <c r="E4" s="296" t="s">
        <v>5</v>
      </c>
      <c r="F4" s="297"/>
      <c r="G4" s="298" t="s">
        <v>6</v>
      </c>
      <c r="H4" s="299"/>
      <c r="I4" s="283" t="s">
        <v>95</v>
      </c>
      <c r="J4" s="293"/>
      <c r="K4" s="283" t="s">
        <v>127</v>
      </c>
      <c r="L4" s="293"/>
      <c r="M4" s="301" t="s">
        <v>9</v>
      </c>
      <c r="N4" s="302"/>
      <c r="O4" s="296" t="s">
        <v>10</v>
      </c>
      <c r="P4" s="297"/>
      <c r="Q4" s="296" t="s">
        <v>11</v>
      </c>
      <c r="R4" s="297"/>
      <c r="S4" s="283" t="s">
        <v>12</v>
      </c>
      <c r="T4" s="293"/>
      <c r="U4" s="283" t="s">
        <v>13</v>
      </c>
      <c r="V4" s="293"/>
      <c r="W4" s="283" t="s">
        <v>14</v>
      </c>
      <c r="X4" s="293"/>
      <c r="Y4" s="286" t="s">
        <v>15</v>
      </c>
      <c r="Z4" s="303"/>
      <c r="AA4" s="301" t="s">
        <v>16</v>
      </c>
      <c r="AB4" s="284"/>
      <c r="AC4" s="291" t="s">
        <v>65</v>
      </c>
      <c r="AD4" s="304"/>
      <c r="AE4" s="291" t="s">
        <v>17</v>
      </c>
      <c r="AF4" s="282"/>
      <c r="AG4" s="283" t="s">
        <v>18</v>
      </c>
      <c r="AH4" s="284"/>
      <c r="AI4" s="89"/>
      <c r="AJ4" s="300" t="s">
        <v>19</v>
      </c>
      <c r="AK4" s="284"/>
      <c r="AL4" s="89"/>
      <c r="AM4" s="286" t="s">
        <v>20</v>
      </c>
      <c r="AN4" s="284"/>
      <c r="AO4" s="89"/>
      <c r="AP4" s="287" t="s">
        <v>21</v>
      </c>
      <c r="AQ4" s="288"/>
      <c r="AR4" s="89"/>
      <c r="AS4" s="289" t="s">
        <v>22</v>
      </c>
      <c r="AT4" s="290"/>
      <c r="AU4" s="90"/>
      <c r="AV4" s="291" t="s">
        <v>23</v>
      </c>
      <c r="AW4" s="292"/>
      <c r="AX4" s="89"/>
      <c r="AY4" s="283" t="s">
        <v>24</v>
      </c>
      <c r="AZ4" s="293"/>
      <c r="BA4" s="87"/>
      <c r="BB4" s="179"/>
      <c r="BC4" s="179"/>
      <c r="BD4" s="179"/>
      <c r="BE4" s="179"/>
      <c r="BF4" s="179"/>
      <c r="BG4" s="179"/>
      <c r="BH4" s="179"/>
    </row>
    <row r="5" spans="1:60" ht="13.15" customHeight="1" x14ac:dyDescent="0.2">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75" t="s">
        <v>29</v>
      </c>
      <c r="AK5" s="277" t="s">
        <v>30</v>
      </c>
      <c r="AL5" s="95"/>
      <c r="AM5" s="127" t="s">
        <v>1</v>
      </c>
      <c r="AN5" s="94" t="s">
        <v>29</v>
      </c>
      <c r="AO5" s="95"/>
      <c r="AP5" s="93" t="s">
        <v>1</v>
      </c>
      <c r="AQ5" s="94" t="s">
        <v>29</v>
      </c>
      <c r="AR5" s="95"/>
      <c r="AS5" s="96" t="s">
        <v>1</v>
      </c>
      <c r="AT5" s="97" t="s">
        <v>29</v>
      </c>
      <c r="AU5" s="98"/>
      <c r="AV5" s="93" t="s">
        <v>1</v>
      </c>
      <c r="AW5" s="94" t="s">
        <v>29</v>
      </c>
      <c r="AX5" s="95"/>
      <c r="AY5" s="128" t="s">
        <v>1</v>
      </c>
      <c r="AZ5" s="94" t="s">
        <v>29</v>
      </c>
      <c r="BA5" s="99"/>
      <c r="BB5" s="186"/>
      <c r="BC5" s="179"/>
      <c r="BD5" s="179"/>
      <c r="BE5" s="179"/>
      <c r="BF5" s="179"/>
      <c r="BG5" s="179"/>
      <c r="BH5" s="179"/>
    </row>
    <row r="6" spans="1:60" ht="13.5" customHeight="1" x14ac:dyDescent="0.2">
      <c r="A6" s="100" t="s">
        <v>31</v>
      </c>
      <c r="B6" s="101" t="s">
        <v>32</v>
      </c>
      <c r="C6" s="129" t="s">
        <v>29</v>
      </c>
      <c r="D6" s="103" t="s">
        <v>33</v>
      </c>
      <c r="E6" s="129" t="s">
        <v>29</v>
      </c>
      <c r="F6" s="103" t="s">
        <v>33</v>
      </c>
      <c r="G6" s="129" t="s">
        <v>29</v>
      </c>
      <c r="H6" s="103" t="s">
        <v>33</v>
      </c>
      <c r="I6" s="102" t="s">
        <v>29</v>
      </c>
      <c r="J6" s="103" t="s">
        <v>33</v>
      </c>
      <c r="K6" s="129" t="s">
        <v>29</v>
      </c>
      <c r="L6" s="103" t="s">
        <v>33</v>
      </c>
      <c r="M6" s="129" t="s">
        <v>29</v>
      </c>
      <c r="N6" s="103" t="s">
        <v>33</v>
      </c>
      <c r="O6" s="129" t="s">
        <v>29</v>
      </c>
      <c r="P6" s="103" t="s">
        <v>33</v>
      </c>
      <c r="Q6" s="129" t="s">
        <v>29</v>
      </c>
      <c r="R6" s="103" t="s">
        <v>33</v>
      </c>
      <c r="S6" s="129" t="s">
        <v>29</v>
      </c>
      <c r="T6" s="103" t="s">
        <v>33</v>
      </c>
      <c r="U6" s="129" t="s">
        <v>29</v>
      </c>
      <c r="V6" s="103" t="s">
        <v>33</v>
      </c>
      <c r="W6" s="129" t="s">
        <v>29</v>
      </c>
      <c r="X6" s="103" t="s">
        <v>33</v>
      </c>
      <c r="Y6" s="129" t="s">
        <v>29</v>
      </c>
      <c r="Z6" s="103" t="s">
        <v>33</v>
      </c>
      <c r="AA6" s="129" t="s">
        <v>29</v>
      </c>
      <c r="AB6" s="103" t="s">
        <v>33</v>
      </c>
      <c r="AC6" s="129" t="s">
        <v>29</v>
      </c>
      <c r="AD6" s="103" t="s">
        <v>33</v>
      </c>
      <c r="AE6" s="129" t="s">
        <v>29</v>
      </c>
      <c r="AF6" s="103" t="s">
        <v>33</v>
      </c>
      <c r="AG6" s="102" t="s">
        <v>29</v>
      </c>
      <c r="AH6" s="103" t="s">
        <v>33</v>
      </c>
      <c r="AI6" s="104"/>
      <c r="AJ6" s="276"/>
      <c r="AK6" s="278"/>
      <c r="AL6" s="104"/>
      <c r="AM6" s="129" t="s">
        <v>29</v>
      </c>
      <c r="AN6" s="103" t="s">
        <v>33</v>
      </c>
      <c r="AO6" s="104"/>
      <c r="AP6" s="102" t="s">
        <v>29</v>
      </c>
      <c r="AQ6" s="103" t="s">
        <v>33</v>
      </c>
      <c r="AR6" s="104"/>
      <c r="AS6" s="105" t="s">
        <v>29</v>
      </c>
      <c r="AT6" s="106" t="s">
        <v>33</v>
      </c>
      <c r="AU6" s="107"/>
      <c r="AV6" s="102" t="s">
        <v>29</v>
      </c>
      <c r="AW6" s="103" t="s">
        <v>33</v>
      </c>
      <c r="AX6" s="104"/>
      <c r="AY6" s="130" t="s">
        <v>29</v>
      </c>
      <c r="AZ6" s="103" t="s">
        <v>33</v>
      </c>
      <c r="BA6" s="99"/>
      <c r="BB6" s="179"/>
      <c r="BC6" s="179"/>
      <c r="BD6" s="179"/>
      <c r="BE6" s="179"/>
      <c r="BF6" s="179"/>
      <c r="BG6" s="179"/>
      <c r="BH6" s="179"/>
    </row>
    <row r="7" spans="1:60" ht="31.5" customHeight="1" thickBot="1" x14ac:dyDescent="0.25">
      <c r="A7" s="108"/>
      <c r="B7" s="109"/>
      <c r="C7" s="270" t="s">
        <v>34</v>
      </c>
      <c r="D7" s="271"/>
      <c r="E7" s="270" t="s">
        <v>35</v>
      </c>
      <c r="F7" s="271"/>
      <c r="G7" s="270" t="s">
        <v>36</v>
      </c>
      <c r="H7" s="271"/>
      <c r="I7" s="270" t="s">
        <v>37</v>
      </c>
      <c r="J7" s="271"/>
      <c r="K7" s="270" t="s">
        <v>38</v>
      </c>
      <c r="L7" s="271"/>
      <c r="M7" s="270" t="s">
        <v>90</v>
      </c>
      <c r="N7" s="271"/>
      <c r="O7" s="270" t="s">
        <v>10</v>
      </c>
      <c r="P7" s="271"/>
      <c r="Q7" s="270" t="s">
        <v>40</v>
      </c>
      <c r="R7" s="271"/>
      <c r="S7" s="270" t="s">
        <v>41</v>
      </c>
      <c r="T7" s="271"/>
      <c r="U7" s="270" t="s">
        <v>42</v>
      </c>
      <c r="V7" s="271"/>
      <c r="W7" s="270" t="s">
        <v>14</v>
      </c>
      <c r="X7" s="271"/>
      <c r="Y7" s="270" t="s">
        <v>15</v>
      </c>
      <c r="Z7" s="271"/>
      <c r="AA7" s="270" t="s">
        <v>43</v>
      </c>
      <c r="AB7" s="271"/>
      <c r="AC7" s="270"/>
      <c r="AD7" s="271"/>
      <c r="AE7" s="270"/>
      <c r="AF7" s="271"/>
      <c r="AG7" s="110"/>
      <c r="AH7" s="111"/>
      <c r="AI7" s="112"/>
      <c r="AJ7" s="270" t="s">
        <v>44</v>
      </c>
      <c r="AK7" s="271"/>
      <c r="AL7" s="112"/>
      <c r="AM7" s="270" t="s">
        <v>45</v>
      </c>
      <c r="AN7" s="271"/>
      <c r="AO7" s="112"/>
      <c r="AP7" s="110"/>
      <c r="AQ7" s="109"/>
      <c r="AR7" s="112"/>
      <c r="AS7" s="113"/>
      <c r="AT7" s="114"/>
      <c r="AU7" s="98"/>
      <c r="AV7" s="110"/>
      <c r="AW7" s="111"/>
      <c r="AX7" s="112"/>
      <c r="AY7" s="131"/>
      <c r="AZ7" s="109"/>
      <c r="BA7" s="115"/>
      <c r="BB7" s="179"/>
      <c r="BC7" s="179"/>
      <c r="BD7" s="179"/>
      <c r="BE7" s="179"/>
      <c r="BF7" s="179"/>
      <c r="BG7" s="179"/>
      <c r="BH7" s="179"/>
    </row>
    <row r="8" spans="1:60" x14ac:dyDescent="0.2">
      <c r="A8" s="190"/>
      <c r="B8" s="191"/>
      <c r="C8" s="192"/>
      <c r="D8" s="191"/>
      <c r="E8" s="192"/>
      <c r="F8" s="191"/>
      <c r="G8" s="192"/>
      <c r="H8" s="191"/>
      <c r="I8" s="190"/>
      <c r="J8" s="191"/>
      <c r="K8" s="192"/>
      <c r="L8" s="191"/>
      <c r="M8" s="192"/>
      <c r="N8" s="191"/>
      <c r="O8" s="192"/>
      <c r="P8" s="191"/>
      <c r="Q8" s="192"/>
      <c r="R8" s="191"/>
      <c r="S8" s="192"/>
      <c r="T8" s="191"/>
      <c r="U8" s="227"/>
      <c r="V8" s="193"/>
      <c r="W8" s="192"/>
      <c r="X8" s="191"/>
      <c r="Y8" s="192"/>
      <c r="Z8" s="191"/>
      <c r="AA8" s="194"/>
      <c r="AB8" s="226"/>
      <c r="AC8" s="192"/>
      <c r="AD8" s="191"/>
      <c r="AE8" s="192"/>
      <c r="AF8" s="191"/>
      <c r="AG8" s="190"/>
      <c r="AH8" s="193"/>
      <c r="AI8" s="197"/>
      <c r="AJ8" s="192"/>
      <c r="AK8" s="191"/>
      <c r="AL8" s="197"/>
      <c r="AM8" s="192"/>
      <c r="AN8" s="191"/>
      <c r="AO8" s="197"/>
      <c r="AP8" s="190"/>
      <c r="AQ8" s="191"/>
      <c r="AR8" s="197"/>
      <c r="AS8" s="199"/>
      <c r="AT8" s="200"/>
      <c r="AU8" s="201"/>
      <c r="AV8" s="193"/>
      <c r="AW8" s="193"/>
      <c r="AX8" s="197"/>
      <c r="AY8" s="199"/>
      <c r="AZ8" s="191"/>
      <c r="BA8" s="179"/>
      <c r="BB8" s="179"/>
      <c r="BC8" s="179"/>
      <c r="BD8" s="179"/>
      <c r="BE8" s="179"/>
      <c r="BF8" s="179"/>
      <c r="BG8" s="179"/>
      <c r="BH8" s="179"/>
    </row>
    <row r="9" spans="1:60" x14ac:dyDescent="0.2">
      <c r="A9" s="116">
        <v>2013</v>
      </c>
      <c r="B9" s="135" t="s">
        <v>46</v>
      </c>
      <c r="C9" s="132">
        <f>+SFY2014Smoothed_Final!C9</f>
        <v>119792</v>
      </c>
      <c r="D9" s="198">
        <f>IF(C9&gt;0,C9,"")</f>
        <v>119792</v>
      </c>
      <c r="E9" s="132">
        <f>+SFY2014Smoothed_Final!E9</f>
        <v>1781</v>
      </c>
      <c r="F9" s="198">
        <f>IF(E9&gt;0,E9,"")</f>
        <v>1781</v>
      </c>
      <c r="G9" s="132">
        <f>+SFY2014Smoothed_Final!G9</f>
        <v>270660</v>
      </c>
      <c r="H9" s="198">
        <f>IF(G9&gt;0,G9,"")</f>
        <v>270660</v>
      </c>
      <c r="I9" s="132">
        <f>+SFY2014Smoothed_Final!I9</f>
        <v>148499</v>
      </c>
      <c r="J9" s="198">
        <f>IF(I9&gt;0,I9,"")</f>
        <v>148499</v>
      </c>
      <c r="K9" s="132">
        <f>+SFY2014Smoothed_Final!K9</f>
        <v>130955</v>
      </c>
      <c r="L9" s="198">
        <f>IF(K9&gt;0,K9,"")</f>
        <v>130955</v>
      </c>
      <c r="M9" s="132">
        <f>+SFY2014Smoothed_Final!M9</f>
        <v>3773</v>
      </c>
      <c r="N9" s="198">
        <f>IF(M9&gt;0,M9,"")</f>
        <v>3773</v>
      </c>
      <c r="O9" s="132">
        <f>+SFY2014Smoothed_Final!O9</f>
        <v>26072</v>
      </c>
      <c r="P9" s="198">
        <f>IF(O9&gt;0,O9,"")</f>
        <v>26072</v>
      </c>
      <c r="Q9" s="132">
        <f>+SFY2014Smoothed_Final!Q9</f>
        <v>50226</v>
      </c>
      <c r="R9" s="198">
        <f>IF(Q9&gt;0,Q9,"")</f>
        <v>50226</v>
      </c>
      <c r="S9" s="132">
        <f>+SFY2014Smoothed_Final!S9</f>
        <v>718494</v>
      </c>
      <c r="T9" s="198">
        <f>IF(S9&gt;0,S9,"")</f>
        <v>718494</v>
      </c>
      <c r="U9" s="132">
        <f>+SFY2014Smoothed_Final!U9</f>
        <v>41833</v>
      </c>
      <c r="V9" s="198">
        <f>IF(U9&gt;0,U9,"")</f>
        <v>41833</v>
      </c>
      <c r="W9" s="132">
        <f>+SFY2014Smoothed_Final!W9</f>
        <v>5271</v>
      </c>
      <c r="X9" s="198">
        <f>IF(W9&gt;0,W9,"")</f>
        <v>5271</v>
      </c>
      <c r="Y9" s="132">
        <f>+SFY2014Smoothed_Final!Y9</f>
        <v>43136</v>
      </c>
      <c r="Z9" s="198">
        <f>IF(Y9&gt;0,Y9,"")</f>
        <v>43136</v>
      </c>
      <c r="AA9" s="132">
        <f>+SFY2014Smoothed_Final!AA9</f>
        <v>364</v>
      </c>
      <c r="AB9" s="198">
        <f>IF(AA9&gt;0,AA9,"")</f>
        <v>364</v>
      </c>
      <c r="AC9" s="132">
        <f>+SFY2014Smoothed_Final!AC9</f>
        <v>5166</v>
      </c>
      <c r="AD9" s="198">
        <f>IF(AC9&gt;0,AC9,"")</f>
        <v>5166</v>
      </c>
      <c r="AE9" s="132">
        <f>+SFY2014Smoothed_Final!AE9</f>
        <v>0</v>
      </c>
      <c r="AF9" s="198" t="str">
        <f>IF(AE9&gt;0,AE9,"")</f>
        <v/>
      </c>
      <c r="AG9" s="204">
        <f t="shared" ref="AG9:AG18" si="0">C9+E9+G9+I9+K9+M9+O9+Q9+S9+U9+W9+Y9+AA9+AC9+AE9</f>
        <v>1566022</v>
      </c>
      <c r="AH9" s="205">
        <f>IF(AG9&gt;0,AG9,"")</f>
        <v>1566022</v>
      </c>
      <c r="AI9" s="206"/>
      <c r="AJ9" s="132">
        <v>462</v>
      </c>
      <c r="AK9" s="198">
        <f>IF(AJ9&gt;0,AJ9,"")</f>
        <v>462</v>
      </c>
      <c r="AL9" s="206"/>
      <c r="AM9" s="180">
        <v>22609</v>
      </c>
      <c r="AN9" s="198">
        <f>IF(AM9&gt;0,AM9,"")</f>
        <v>22609</v>
      </c>
      <c r="AO9" s="206"/>
      <c r="AP9" s="140">
        <f t="shared" ref="AP9:AP18" si="1">AG9+AJ9+AM9</f>
        <v>1589093</v>
      </c>
      <c r="AQ9" s="207">
        <f>IF(AP9&gt;0,AP9,"")</f>
        <v>1589093</v>
      </c>
      <c r="AR9" s="206"/>
      <c r="AS9" s="132">
        <v>0</v>
      </c>
      <c r="AT9" s="198" t="str">
        <f>IF(AS9&gt;0,AS9,"")</f>
        <v/>
      </c>
      <c r="AU9" s="206"/>
      <c r="AV9" s="139">
        <f t="shared" ref="AV9:AV18" si="2">AP9+AS9</f>
        <v>1589093</v>
      </c>
      <c r="AW9" s="207">
        <f>IF(AV9&gt;0,AV9,"")</f>
        <v>1589093</v>
      </c>
      <c r="AX9" s="206"/>
      <c r="AY9" s="132">
        <v>153022</v>
      </c>
      <c r="AZ9" s="198">
        <f>IF(AY9&gt;0,AY9,"")</f>
        <v>153022</v>
      </c>
      <c r="BA9" s="184"/>
      <c r="BB9" s="183"/>
      <c r="BC9" s="183"/>
      <c r="BD9" s="183"/>
      <c r="BE9" s="179"/>
      <c r="BF9" s="179"/>
      <c r="BG9" s="179"/>
      <c r="BH9" s="179"/>
    </row>
    <row r="10" spans="1:60" x14ac:dyDescent="0.2">
      <c r="A10" s="116">
        <f>A9</f>
        <v>2013</v>
      </c>
      <c r="B10" s="135" t="s">
        <v>47</v>
      </c>
      <c r="C10" s="132">
        <f>+SFY2014Smoothed_Final!C10</f>
        <v>119960</v>
      </c>
      <c r="D10" s="198">
        <f>IF(C10&gt;0,(AVERAGE(C$9:C10)),"")</f>
        <v>119876</v>
      </c>
      <c r="E10" s="132">
        <f>+SFY2014Smoothed_Final!E10</f>
        <v>1794</v>
      </c>
      <c r="F10" s="198">
        <f>IF(E10&gt;0,(AVERAGE(E$9:E10)),"")</f>
        <v>1787.5</v>
      </c>
      <c r="G10" s="132">
        <f>+SFY2014Smoothed_Final!G10</f>
        <v>271663</v>
      </c>
      <c r="H10" s="198">
        <f>IF(G10&gt;0,(AVERAGE(G$9:G10)),"")</f>
        <v>271161.5</v>
      </c>
      <c r="I10" s="132">
        <f>+SFY2014Smoothed_Final!I10</f>
        <v>149327</v>
      </c>
      <c r="J10" s="198">
        <f>IF(I10&gt;0,(AVERAGE(I$9:I10)),"")</f>
        <v>148913</v>
      </c>
      <c r="K10" s="132">
        <f>+SFY2014Smoothed_Final!K10</f>
        <v>131487</v>
      </c>
      <c r="L10" s="198">
        <f>IF(K10&gt;0,(AVERAGE(K$9:K10)),"")</f>
        <v>131221</v>
      </c>
      <c r="M10" s="132">
        <f>+SFY2014Smoothed_Final!M10</f>
        <v>3718</v>
      </c>
      <c r="N10" s="198">
        <f>IF(M10&gt;0,(AVERAGE(M$9:M10)),"")</f>
        <v>3745.5</v>
      </c>
      <c r="O10" s="132">
        <f>+SFY2014Smoothed_Final!O10</f>
        <v>26276</v>
      </c>
      <c r="P10" s="198">
        <f>IF(O10&gt;0,(AVERAGE(O$9:O10)),"")</f>
        <v>26174</v>
      </c>
      <c r="Q10" s="132">
        <f>+SFY2014Smoothed_Final!Q10</f>
        <v>49244</v>
      </c>
      <c r="R10" s="198">
        <f>IF(Q10&gt;0,(AVERAGE(Q$9:Q10)),"")</f>
        <v>49735</v>
      </c>
      <c r="S10" s="132">
        <f>+SFY2014Smoothed_Final!S10</f>
        <v>716990</v>
      </c>
      <c r="T10" s="198">
        <f>IF(S10&gt;0,(AVERAGE(S$9:S10)),"")</f>
        <v>717742</v>
      </c>
      <c r="U10" s="132">
        <f>+SFY2014Smoothed_Final!U10</f>
        <v>41886</v>
      </c>
      <c r="V10" s="198">
        <f>IF(U10&gt;0,(AVERAGE(U$9:U10)),"")</f>
        <v>41859.5</v>
      </c>
      <c r="W10" s="132">
        <f>+SFY2014Smoothed_Final!W10</f>
        <v>5309</v>
      </c>
      <c r="X10" s="198">
        <f>IF(W10&gt;0,(AVERAGE(W$9:W10)),"")</f>
        <v>5290</v>
      </c>
      <c r="Y10" s="132">
        <f>+SFY2014Smoothed_Final!Y10</f>
        <v>43251</v>
      </c>
      <c r="Z10" s="198">
        <f>IF(Y10&gt;0,(AVERAGE(Y$9:Y10)),"")</f>
        <v>43193.5</v>
      </c>
      <c r="AA10" s="132">
        <f>+SFY2014Smoothed_Final!AA10</f>
        <v>388</v>
      </c>
      <c r="AB10" s="198">
        <f>IF(AA10&gt;0,(AVERAGE(AA$9:AA10)),"")</f>
        <v>376</v>
      </c>
      <c r="AC10" s="132">
        <f>+SFY2014Smoothed_Final!AC10</f>
        <v>5060</v>
      </c>
      <c r="AD10" s="198">
        <f>IF(AC10&gt;0,(AVERAGE(AC$9:AC10)),"")</f>
        <v>5113</v>
      </c>
      <c r="AE10" s="132">
        <f>+SFY2014Smoothed_Final!AE10</f>
        <v>0</v>
      </c>
      <c r="AF10" s="198" t="str">
        <f>IF(AE10&gt;0,(AVERAGE(AE$9:AE10)),"")</f>
        <v/>
      </c>
      <c r="AG10" s="204">
        <f t="shared" si="0"/>
        <v>1566353</v>
      </c>
      <c r="AH10" s="205">
        <f>IF(AG10&gt;0,(AVERAGE(AG$9:AG10)),"")</f>
        <v>1566187.5</v>
      </c>
      <c r="AI10" s="206"/>
      <c r="AJ10" s="132">
        <v>449</v>
      </c>
      <c r="AK10" s="198">
        <f>IF(AJ10&gt;0,(AVERAGE(AJ$9:AJ10)),"")</f>
        <v>455.5</v>
      </c>
      <c r="AL10" s="206"/>
      <c r="AM10" s="140">
        <v>23005</v>
      </c>
      <c r="AN10" s="198">
        <f>IF(AM10&gt;0,(AVERAGE(AM$9:AM10)),"")</f>
        <v>22807</v>
      </c>
      <c r="AO10" s="206"/>
      <c r="AP10" s="140">
        <f t="shared" si="1"/>
        <v>1589807</v>
      </c>
      <c r="AQ10" s="207">
        <f>IF(AP10&gt;0,(AVERAGE(AP$9:AP10)),"")</f>
        <v>1589450</v>
      </c>
      <c r="AR10" s="206"/>
      <c r="AS10" s="132">
        <v>0</v>
      </c>
      <c r="AT10" s="198" t="str">
        <f>IF(AS10&gt;0,(AVERAGE(AS$9:AS10)),"")</f>
        <v/>
      </c>
      <c r="AU10" s="206"/>
      <c r="AV10" s="139">
        <f t="shared" si="2"/>
        <v>1589807</v>
      </c>
      <c r="AW10" s="207">
        <f>IF(AV10&gt;0,(AVERAGE(AV$9:AV10)),"")</f>
        <v>1589450</v>
      </c>
      <c r="AX10" s="206"/>
      <c r="AY10" s="132">
        <v>152729</v>
      </c>
      <c r="AZ10" s="198">
        <f>IF(AY10&gt;0,(AVERAGE(AY$9:AY10)),"")</f>
        <v>152875.5</v>
      </c>
      <c r="BA10" s="184"/>
      <c r="BB10" s="183"/>
      <c r="BC10" s="183"/>
      <c r="BD10" s="183"/>
      <c r="BE10" s="179"/>
      <c r="BF10" s="179"/>
      <c r="BG10" s="179"/>
      <c r="BH10" s="179"/>
    </row>
    <row r="11" spans="1:60" x14ac:dyDescent="0.2">
      <c r="A11" s="116">
        <f>A10</f>
        <v>2013</v>
      </c>
      <c r="B11" s="135" t="s">
        <v>48</v>
      </c>
      <c r="C11" s="132">
        <f>+SFY2014Smoothed_Final!C11</f>
        <v>119896</v>
      </c>
      <c r="D11" s="198">
        <f>IF(C11&gt;0,(AVERAGE(C$9:C11)),"")</f>
        <v>119882.66666666667</v>
      </c>
      <c r="E11" s="132">
        <f>+SFY2014Smoothed_Final!E11</f>
        <v>1802</v>
      </c>
      <c r="F11" s="198">
        <f>IF(E11&gt;0,(AVERAGE(E$9:E11)),"")</f>
        <v>1792.3333333333333</v>
      </c>
      <c r="G11" s="132">
        <f>+SFY2014Smoothed_Final!G11</f>
        <v>272674</v>
      </c>
      <c r="H11" s="198">
        <f>IF(G11&gt;0,(AVERAGE(G$9:G11)),"")</f>
        <v>271665.66666666669</v>
      </c>
      <c r="I11" s="132">
        <f>+SFY2014Smoothed_Final!I11</f>
        <v>150086</v>
      </c>
      <c r="J11" s="198">
        <f>IF(I11&gt;0,(AVERAGE(I$9:I11)),"")</f>
        <v>149304</v>
      </c>
      <c r="K11" s="132">
        <f>+SFY2014Smoothed_Final!K11</f>
        <v>132562</v>
      </c>
      <c r="L11" s="198">
        <f>IF(K11&gt;0,(AVERAGE(K$9:K11)),"")</f>
        <v>131668</v>
      </c>
      <c r="M11" s="132">
        <f>+SFY2014Smoothed_Final!M11</f>
        <v>3731</v>
      </c>
      <c r="N11" s="198">
        <f>IF(M11&gt;0,(AVERAGE(M$9:M11)),"")</f>
        <v>3740.6666666666665</v>
      </c>
      <c r="O11" s="132">
        <f>+SFY2014Smoothed_Final!O11</f>
        <v>26351</v>
      </c>
      <c r="P11" s="198">
        <f>IF(O11&gt;0,(AVERAGE(O$9:O11)),"")</f>
        <v>26233</v>
      </c>
      <c r="Q11" s="132">
        <f>+SFY2014Smoothed_Final!Q11</f>
        <v>48679</v>
      </c>
      <c r="R11" s="198">
        <f>IF(Q11&gt;0,(AVERAGE(Q$9:Q11)),"")</f>
        <v>49383</v>
      </c>
      <c r="S11" s="132">
        <f>+SFY2014Smoothed_Final!S11</f>
        <v>718315</v>
      </c>
      <c r="T11" s="198">
        <f>IF(S11&gt;0,(AVERAGE(S$9:S11)),"")</f>
        <v>717933</v>
      </c>
      <c r="U11" s="132">
        <f>+SFY2014Smoothed_Final!U11</f>
        <v>41713</v>
      </c>
      <c r="V11" s="198">
        <f>IF(U11&gt;0,(AVERAGE(U$9:U11)),"")</f>
        <v>41810.666666666664</v>
      </c>
      <c r="W11" s="132">
        <f>+SFY2014Smoothed_Final!W11</f>
        <v>5324</v>
      </c>
      <c r="X11" s="198">
        <f>IF(W11&gt;0,(AVERAGE(W$9:W11)),"")</f>
        <v>5301.333333333333</v>
      </c>
      <c r="Y11" s="132">
        <f>+SFY2014Smoothed_Final!Y11</f>
        <v>43294</v>
      </c>
      <c r="Z11" s="198">
        <f>IF(Y11&gt;0,(AVERAGE(Y$9:Y11)),"")</f>
        <v>43227</v>
      </c>
      <c r="AA11" s="132">
        <f>+SFY2014Smoothed_Final!AA11</f>
        <v>379</v>
      </c>
      <c r="AB11" s="198">
        <f>IF(AA11&gt;0,(AVERAGE(AA$9:AA11)),"")</f>
        <v>377</v>
      </c>
      <c r="AC11" s="132">
        <f>+SFY2014Smoothed_Final!AC11</f>
        <v>5573</v>
      </c>
      <c r="AD11" s="198">
        <f>IF(AC11&gt;0,(AVERAGE(AC$9:AC11)),"")</f>
        <v>5266.333333333333</v>
      </c>
      <c r="AE11" s="132">
        <f>+SFY2014Smoothed_Final!AE11</f>
        <v>0</v>
      </c>
      <c r="AF11" s="198" t="str">
        <f>IF(AE11&gt;0,(AVERAGE(AE$9:AE11)),"")</f>
        <v/>
      </c>
      <c r="AG11" s="204">
        <f t="shared" si="0"/>
        <v>1570379</v>
      </c>
      <c r="AH11" s="205">
        <f>IF(AG11&gt;0,(AVERAGE(AG$9:AG11)),"")</f>
        <v>1567584.6666666667</v>
      </c>
      <c r="AI11" s="206"/>
      <c r="AJ11" s="132">
        <v>423</v>
      </c>
      <c r="AK11" s="198">
        <f>IF(AJ11&gt;0,(AVERAGE(AJ$9:AJ11)),"")</f>
        <v>444.66666666666669</v>
      </c>
      <c r="AL11" s="206"/>
      <c r="AM11" s="140">
        <v>23364</v>
      </c>
      <c r="AN11" s="198">
        <f>IF(AM11&gt;0,(AVERAGE(AM$9:AM11)),"")</f>
        <v>22992.666666666668</v>
      </c>
      <c r="AO11" s="206"/>
      <c r="AP11" s="140">
        <f t="shared" si="1"/>
        <v>1594166</v>
      </c>
      <c r="AQ11" s="207">
        <f>IF(AP11&gt;0,(AVERAGE(AP$9:AP11)),"")</f>
        <v>1591022</v>
      </c>
      <c r="AR11" s="206"/>
      <c r="AS11" s="132">
        <v>0</v>
      </c>
      <c r="AT11" s="198" t="str">
        <f>IF(AS11&gt;0,(AVERAGE(AS$9:AS11)),"")</f>
        <v/>
      </c>
      <c r="AU11" s="206"/>
      <c r="AV11" s="139">
        <f t="shared" si="2"/>
        <v>1594166</v>
      </c>
      <c r="AW11" s="207">
        <f>IF(AV11&gt;0,(AVERAGE(AV$9:AV11)),"")</f>
        <v>1591022</v>
      </c>
      <c r="AX11" s="206"/>
      <c r="AY11" s="132">
        <v>152133</v>
      </c>
      <c r="AZ11" s="198">
        <f>IF(AY11&gt;0,(AVERAGE(AY$9:AY11)),"")</f>
        <v>152628</v>
      </c>
      <c r="BA11" s="184"/>
      <c r="BB11" s="183"/>
      <c r="BC11" s="183"/>
      <c r="BD11" s="183"/>
      <c r="BE11" s="179"/>
      <c r="BF11" s="179"/>
      <c r="BG11" s="179"/>
      <c r="BH11" s="179"/>
    </row>
    <row r="12" spans="1:60" x14ac:dyDescent="0.2">
      <c r="A12" s="116">
        <f>A11</f>
        <v>2013</v>
      </c>
      <c r="B12" s="135" t="s">
        <v>49</v>
      </c>
      <c r="C12" s="132">
        <f>+SFY2014Smoothed_Final!C12</f>
        <v>119850</v>
      </c>
      <c r="D12" s="198">
        <f>IF(C12&gt;0,(AVERAGE(C$9:C12)),"")</f>
        <v>119874.5</v>
      </c>
      <c r="E12" s="132">
        <f>+SFY2014Smoothed_Final!E12</f>
        <v>1812</v>
      </c>
      <c r="F12" s="198">
        <f>IF(E12&gt;0,(AVERAGE(E$9:E12)),"")</f>
        <v>1797.25</v>
      </c>
      <c r="G12" s="132">
        <f>+SFY2014Smoothed_Final!G12</f>
        <v>273038</v>
      </c>
      <c r="H12" s="198">
        <f>IF(G12&gt;0,(AVERAGE(G$9:G12)),"")</f>
        <v>272008.75</v>
      </c>
      <c r="I12" s="132">
        <f>+SFY2014Smoothed_Final!I12</f>
        <v>150389</v>
      </c>
      <c r="J12" s="198">
        <f>IF(I12&gt;0,(AVERAGE(I$9:I12)),"")</f>
        <v>149575.25</v>
      </c>
      <c r="K12" s="132">
        <f>+SFY2014Smoothed_Final!K12</f>
        <v>132513</v>
      </c>
      <c r="L12" s="198">
        <f>IF(K12&gt;0,(AVERAGE(K$9:K12)),"")</f>
        <v>131879.25</v>
      </c>
      <c r="M12" s="132">
        <f>+SFY2014Smoothed_Final!M12</f>
        <v>3744</v>
      </c>
      <c r="N12" s="198">
        <f>IF(M12&gt;0,(AVERAGE(M$9:M12)),"")</f>
        <v>3741.5</v>
      </c>
      <c r="O12" s="132">
        <f>+SFY2014Smoothed_Final!O12</f>
        <v>25946</v>
      </c>
      <c r="P12" s="198">
        <f>IF(O12&gt;0,(AVERAGE(O$9:O12)),"")</f>
        <v>26161.25</v>
      </c>
      <c r="Q12" s="132">
        <f>+SFY2014Smoothed_Final!Q12</f>
        <v>48047</v>
      </c>
      <c r="R12" s="198">
        <f>IF(Q12&gt;0,(AVERAGE(Q$9:Q12)),"")</f>
        <v>49049</v>
      </c>
      <c r="S12" s="132">
        <f>+SFY2014Smoothed_Final!S12</f>
        <v>718640</v>
      </c>
      <c r="T12" s="198">
        <f>IF(S12&gt;0,(AVERAGE(S$9:S12)),"")</f>
        <v>718109.75</v>
      </c>
      <c r="U12" s="132">
        <f>+SFY2014Smoothed_Final!U12</f>
        <v>41484</v>
      </c>
      <c r="V12" s="198">
        <f>IF(U12&gt;0,(AVERAGE(U$9:U12)),"")</f>
        <v>41729</v>
      </c>
      <c r="W12" s="132">
        <f>+SFY2014Smoothed_Final!W12</f>
        <v>5353</v>
      </c>
      <c r="X12" s="198">
        <f>IF(W12&gt;0,(AVERAGE(W$9:W12)),"")</f>
        <v>5314.25</v>
      </c>
      <c r="Y12" s="132">
        <f>+SFY2014Smoothed_Final!Y12</f>
        <v>43071</v>
      </c>
      <c r="Z12" s="198">
        <f>IF(Y12&gt;0,(AVERAGE(Y$9:Y12)),"")</f>
        <v>43188</v>
      </c>
      <c r="AA12" s="132">
        <f>+SFY2014Smoothed_Final!AA12</f>
        <v>376</v>
      </c>
      <c r="AB12" s="198">
        <f>IF(AA12&gt;0,(AVERAGE(AA$9:AA12)),"")</f>
        <v>376.75</v>
      </c>
      <c r="AC12" s="132">
        <f>+SFY2014Smoothed_Final!AC12</f>
        <v>5687</v>
      </c>
      <c r="AD12" s="198">
        <f>IF(AC12&gt;0,(AVERAGE(AC$9:AC12)),"")</f>
        <v>5371.5</v>
      </c>
      <c r="AE12" s="132">
        <f>+SFY2014Smoothed_Final!AE12</f>
        <v>0</v>
      </c>
      <c r="AF12" s="198" t="str">
        <f>IF(AE12&gt;0,(AVERAGE(AE$9:AE12)),"")</f>
        <v/>
      </c>
      <c r="AG12" s="204">
        <f t="shared" si="0"/>
        <v>1569950</v>
      </c>
      <c r="AH12" s="205">
        <f>IF(AG12&gt;0,(AVERAGE(AG$9:AG12)),"")</f>
        <v>1568176</v>
      </c>
      <c r="AI12" s="206"/>
      <c r="AJ12" s="132">
        <v>447</v>
      </c>
      <c r="AK12" s="198">
        <f>IF(AJ12&gt;0,(AVERAGE(AJ$9:AJ12)),"")</f>
        <v>445.25</v>
      </c>
      <c r="AL12" s="206"/>
      <c r="AM12" s="141">
        <v>23689</v>
      </c>
      <c r="AN12" s="198">
        <f>IF(AM12&gt;0,(AVERAGE(AM$9:AM12)),"")</f>
        <v>23166.75</v>
      </c>
      <c r="AO12" s="206"/>
      <c r="AP12" s="140">
        <f t="shared" si="1"/>
        <v>1594086</v>
      </c>
      <c r="AQ12" s="207">
        <f>IF(AP12&gt;0,(AVERAGE(AP$9:AP12)),"")</f>
        <v>1591788</v>
      </c>
      <c r="AR12" s="206"/>
      <c r="AS12" s="132">
        <v>0</v>
      </c>
      <c r="AT12" s="198" t="str">
        <f>IF(AS12&gt;0,(AVERAGE(AS$9:AS12)),"")</f>
        <v/>
      </c>
      <c r="AU12" s="206"/>
      <c r="AV12" s="139">
        <f t="shared" si="2"/>
        <v>1594086</v>
      </c>
      <c r="AW12" s="207">
        <f>IF(AV12&gt;0,(AVERAGE(AV$9:AV12)),"")</f>
        <v>1591788</v>
      </c>
      <c r="AX12" s="206"/>
      <c r="AY12" s="132">
        <v>151142</v>
      </c>
      <c r="AZ12" s="198">
        <f>IF(AY12&gt;0,(AVERAGE(AY$9:AY12)),"")</f>
        <v>152256.5</v>
      </c>
      <c r="BA12" s="184"/>
      <c r="BB12" s="183"/>
      <c r="BC12" s="183"/>
      <c r="BD12" s="183"/>
      <c r="BE12" s="179"/>
      <c r="BF12" s="179"/>
      <c r="BG12" s="179"/>
      <c r="BH12" s="179"/>
    </row>
    <row r="13" spans="1:60" x14ac:dyDescent="0.2">
      <c r="A13" s="116">
        <f>A12</f>
        <v>2013</v>
      </c>
      <c r="B13" s="138" t="s">
        <v>50</v>
      </c>
      <c r="C13" s="132">
        <f>+SFY2014Smoothed_Final!C13</f>
        <v>119708.41970675923</v>
      </c>
      <c r="D13" s="198">
        <f>IF(C13&gt;0,(AVERAGE(C$9:C13)),"")</f>
        <v>119841.28394135185</v>
      </c>
      <c r="E13" s="132">
        <f>+SFY2014Smoothed_Final!E13</f>
        <v>1801.3266784800003</v>
      </c>
      <c r="F13" s="198">
        <f>IF(E13&gt;0,(AVERAGE(E$9:E13)),"")</f>
        <v>1798.0653356959999</v>
      </c>
      <c r="G13" s="132">
        <f>+SFY2014Smoothed_Final!G13</f>
        <v>273093.94048607588</v>
      </c>
      <c r="H13" s="198">
        <f>IF(G13&gt;0,(AVERAGE(G$9:G13)),"")</f>
        <v>272225.78809721518</v>
      </c>
      <c r="I13" s="132">
        <f>+SFY2014Smoothed_Final!I13</f>
        <v>160458.33626979074</v>
      </c>
      <c r="J13" s="198">
        <f>IF(I13&gt;0,(AVERAGE(I$9:I13)),"")</f>
        <v>151751.86725395816</v>
      </c>
      <c r="K13" s="132">
        <f>+SFY2014Smoothed_Final!K13</f>
        <v>143852.64720600229</v>
      </c>
      <c r="L13" s="198">
        <f>IF(K13&gt;0,(AVERAGE(K$9:K13)),"")</f>
        <v>134273.92944120045</v>
      </c>
      <c r="M13" s="132">
        <f>+SFY2014Smoothed_Final!M13</f>
        <v>3807.5634614903638</v>
      </c>
      <c r="N13" s="198">
        <f>IF(M13&gt;0,(AVERAGE(M$9:M13)),"")</f>
        <v>3754.7126922980729</v>
      </c>
      <c r="O13" s="132">
        <f>+SFY2014Smoothed_Final!O13</f>
        <v>25080.570252605194</v>
      </c>
      <c r="P13" s="198">
        <f>IF(O13&gt;0,(AVERAGE(O$9:O13)),"")</f>
        <v>25945.114050521039</v>
      </c>
      <c r="Q13" s="132">
        <f>+SFY2014Smoothed_Final!Q13</f>
        <v>48302.512484184685</v>
      </c>
      <c r="R13" s="198">
        <f>IF(Q13&gt;0,(AVERAGE(Q$9:Q13)),"")</f>
        <v>48899.702496836937</v>
      </c>
      <c r="S13" s="132">
        <f>+SFY2014Smoothed_Final!S13</f>
        <v>721963.61963962077</v>
      </c>
      <c r="T13" s="198">
        <f>IF(S13&gt;0,(AVERAGE(S$9:S13)),"")</f>
        <v>718880.52392792411</v>
      </c>
      <c r="U13" s="132">
        <f>+SFY2014Smoothed_Final!U13</f>
        <v>41662.783525527346</v>
      </c>
      <c r="V13" s="198">
        <f>IF(U13&gt;0,(AVERAGE(U$9:U13)),"")</f>
        <v>41715.756705105465</v>
      </c>
      <c r="W13" s="132">
        <f>+SFY2014Smoothed_Final!W13</f>
        <v>5361.831230864429</v>
      </c>
      <c r="X13" s="198">
        <f>IF(W13&gt;0,(AVERAGE(W$9:W13)),"")</f>
        <v>5323.766246172886</v>
      </c>
      <c r="Y13" s="132">
        <f>+SFY2014Smoothed_Final!Y13</f>
        <v>42572.800266127451</v>
      </c>
      <c r="Z13" s="198">
        <f>IF(Y13&gt;0,(AVERAGE(Y$9:Y13)),"")</f>
        <v>43064.960053225492</v>
      </c>
      <c r="AA13" s="132">
        <f>+SFY2014Smoothed_Final!AA13</f>
        <v>373.63633312101916</v>
      </c>
      <c r="AB13" s="198">
        <f>IF(AA13&gt;0,(AVERAGE(AA$9:AA13)),"")</f>
        <v>376.1272666242038</v>
      </c>
      <c r="AC13" s="132">
        <f>+SFY2014Smoothed_Final!AC13</f>
        <v>5895.3970520718867</v>
      </c>
      <c r="AD13" s="198">
        <f>IF(AC13&gt;0,(AVERAGE(AC$9:AC13)),"")</f>
        <v>5476.2794104143777</v>
      </c>
      <c r="AE13" s="132">
        <f>+SFY2014Smoothed_Final!AE13</f>
        <v>0</v>
      </c>
      <c r="AF13" s="198" t="str">
        <f>IF(AE13&gt;0,(AVERAGE(AE$9:AE13)),"")</f>
        <v/>
      </c>
      <c r="AG13" s="213">
        <f t="shared" si="0"/>
        <v>1593935.3845927217</v>
      </c>
      <c r="AH13" s="203">
        <f>IF(AG13&gt;0,(AVERAGE(AG$9:AG13)),"")</f>
        <v>1573327.8769185443</v>
      </c>
      <c r="AI13" s="214"/>
      <c r="AJ13" s="132">
        <v>541</v>
      </c>
      <c r="AK13" s="198">
        <f>IF(AJ13&gt;0,(AVERAGE(AJ$9:AJ13)),"")</f>
        <v>464.4</v>
      </c>
      <c r="AL13" s="214"/>
      <c r="AM13" s="140">
        <v>24532</v>
      </c>
      <c r="AN13" s="198">
        <f>IF(AM13&gt;0,(AVERAGE(AM$9:AM13)),"")</f>
        <v>23439.8</v>
      </c>
      <c r="AO13" s="214"/>
      <c r="AP13" s="140">
        <f t="shared" si="1"/>
        <v>1619008.3845927217</v>
      </c>
      <c r="AQ13" s="207">
        <f>IF(AP13&gt;0,(AVERAGE(AP$9:AP13)),"")</f>
        <v>1597232.0769185442</v>
      </c>
      <c r="AR13" s="214"/>
      <c r="AS13" s="132">
        <v>0</v>
      </c>
      <c r="AT13" s="198" t="str">
        <f>IF(AS13&gt;0,(AVERAGE(AS$9:AS13)),"")</f>
        <v/>
      </c>
      <c r="AU13" s="206"/>
      <c r="AV13" s="139">
        <f t="shared" si="2"/>
        <v>1619008.3845927217</v>
      </c>
      <c r="AW13" s="207">
        <f>IF(AV13&gt;0,(AVERAGE(AV$9:AV13)),"")</f>
        <v>1597232.0769185442</v>
      </c>
      <c r="AX13" s="214"/>
      <c r="AY13" s="132">
        <v>153476</v>
      </c>
      <c r="AZ13" s="198">
        <f>IF(AY13&gt;0,(AVERAGE(AY$9:AY13)),"")</f>
        <v>152500.4</v>
      </c>
      <c r="BA13" s="180"/>
      <c r="BB13" s="236"/>
      <c r="BC13" s="179"/>
      <c r="BD13" s="179"/>
      <c r="BE13" s="179"/>
      <c r="BF13" s="179"/>
      <c r="BG13" s="179"/>
      <c r="BH13" s="179"/>
    </row>
    <row r="14" spans="1:60" x14ac:dyDescent="0.2">
      <c r="A14" s="116">
        <f>A13</f>
        <v>2013</v>
      </c>
      <c r="B14" s="138" t="s">
        <v>51</v>
      </c>
      <c r="C14" s="132">
        <f>+SFY2014Smoothed_Final!C14</f>
        <v>119922.37490898483</v>
      </c>
      <c r="D14" s="198">
        <f>IF(C14&gt;0,(AVERAGE(C$9:C14)),"")</f>
        <v>119854.79910262402</v>
      </c>
      <c r="E14" s="132">
        <f>+SFY2014Smoothed_Final!E14</f>
        <v>1796.4817976879617</v>
      </c>
      <c r="F14" s="198">
        <f>IF(E14&gt;0,(AVERAGE(E$9:E14)),"")</f>
        <v>1797.8014126946603</v>
      </c>
      <c r="G14" s="132">
        <f>+SFY2014Smoothed_Final!G14</f>
        <v>273370.28822933062</v>
      </c>
      <c r="H14" s="198">
        <f>IF(G14&gt;0,(AVERAGE(G$9:G14)),"")</f>
        <v>272416.53811923444</v>
      </c>
      <c r="I14" s="132">
        <f>+SFY2014Smoothed_Final!I14</f>
        <v>167844.92032022279</v>
      </c>
      <c r="J14" s="198">
        <f>IF(I14&gt;0,(AVERAGE(I$9:I14)),"")</f>
        <v>154434.04276500226</v>
      </c>
      <c r="K14" s="132">
        <f>+SFY2014Smoothed_Final!K14</f>
        <v>152981.78939692557</v>
      </c>
      <c r="L14" s="198">
        <f>IF(K14&gt;0,(AVERAGE(K$9:K14)),"")</f>
        <v>137391.90610048798</v>
      </c>
      <c r="M14" s="132">
        <f>+SFY2014Smoothed_Final!M14</f>
        <v>3810.508212814022</v>
      </c>
      <c r="N14" s="198">
        <f>IF(M14&gt;0,(AVERAGE(M$9:M14)),"")</f>
        <v>3764.0119457173982</v>
      </c>
      <c r="O14" s="132">
        <f>+SFY2014Smoothed_Final!O14</f>
        <v>23779.381625201066</v>
      </c>
      <c r="P14" s="198">
        <f>IF(O14&gt;0,(AVERAGE(O$9:O14)),"")</f>
        <v>25584.158646301043</v>
      </c>
      <c r="Q14" s="132">
        <f>+SFY2014Smoothed_Final!Q14</f>
        <v>47316.200262775041</v>
      </c>
      <c r="R14" s="198">
        <f>IF(Q14&gt;0,(AVERAGE(Q$9:Q14)),"")</f>
        <v>48635.785457826627</v>
      </c>
      <c r="S14" s="132">
        <f>+SFY2014Smoothed_Final!S14</f>
        <v>712687.26627014461</v>
      </c>
      <c r="T14" s="198">
        <f>IF(S14&gt;0,(AVERAGE(S$9:S14)),"")</f>
        <v>717848.31431829417</v>
      </c>
      <c r="U14" s="132">
        <f>+SFY2014Smoothed_Final!U14</f>
        <v>41110.286267369185</v>
      </c>
      <c r="V14" s="198">
        <f>IF(U14&gt;0,(AVERAGE(U$9:U14)),"")</f>
        <v>41614.844965482749</v>
      </c>
      <c r="W14" s="132">
        <f>+SFY2014Smoothed_Final!W14</f>
        <v>5360.8258246707555</v>
      </c>
      <c r="X14" s="198">
        <f>IF(W14&gt;0,(AVERAGE(W$9:W14)),"")</f>
        <v>5329.9428425891974</v>
      </c>
      <c r="Y14" s="132">
        <f>+SFY2014Smoothed_Final!Y14</f>
        <v>42566.051096115836</v>
      </c>
      <c r="Z14" s="198">
        <f>IF(Y14&gt;0,(AVERAGE(Y$9:Y14)),"")</f>
        <v>42981.80856037388</v>
      </c>
      <c r="AA14" s="132">
        <f>+SFY2014Smoothed_Final!AA14</f>
        <v>380.12026081075487</v>
      </c>
      <c r="AB14" s="198">
        <f>IF(AA14&gt;0,(AVERAGE(AA$9:AA14)),"")</f>
        <v>376.79276565529563</v>
      </c>
      <c r="AC14" s="132">
        <f>+SFY2014Smoothed_Final!AC14</f>
        <v>6047.8162625142058</v>
      </c>
      <c r="AD14" s="198">
        <f>IF(AC14&gt;0,(AVERAGE(AC$9:AC14)),"")</f>
        <v>5571.5355524310153</v>
      </c>
      <c r="AE14" s="132">
        <f>+SFY2014Smoothed_Final!AE14</f>
        <v>0</v>
      </c>
      <c r="AF14" s="198" t="str">
        <f>IF(AE14&gt;0,(AVERAGE(AE$9:AE14)),"")</f>
        <v/>
      </c>
      <c r="AG14" s="213">
        <f t="shared" si="0"/>
        <v>1598974.310735567</v>
      </c>
      <c r="AH14" s="203">
        <f>IF(AG14&gt;0,(AVERAGE(AG$9:AG14)),"")</f>
        <v>1577602.2825547147</v>
      </c>
      <c r="AI14" s="206"/>
      <c r="AJ14" s="132">
        <v>564</v>
      </c>
      <c r="AK14" s="198">
        <f>IF(AJ14&gt;0,(AVERAGE(AJ$9:AJ14)),"")</f>
        <v>481</v>
      </c>
      <c r="AL14" s="206"/>
      <c r="AM14" s="140">
        <v>24608</v>
      </c>
      <c r="AN14" s="198">
        <f>IF(AM14&gt;0,(AVERAGE(AM$9:AM14)),"")</f>
        <v>23634.5</v>
      </c>
      <c r="AO14" s="206"/>
      <c r="AP14" s="140">
        <f t="shared" si="1"/>
        <v>1624146.310735567</v>
      </c>
      <c r="AQ14" s="198">
        <f>IF(AP14&gt;0,(AVERAGE(AP$9:AP14)),"")</f>
        <v>1601717.7825547147</v>
      </c>
      <c r="AR14" s="206"/>
      <c r="AS14" s="132">
        <v>0</v>
      </c>
      <c r="AT14" s="198" t="str">
        <f>IF(AS14&gt;0,(AVERAGE(AS$9:AS14)),"")</f>
        <v/>
      </c>
      <c r="AU14" s="206"/>
      <c r="AV14" s="139">
        <f t="shared" si="2"/>
        <v>1624146.310735567</v>
      </c>
      <c r="AW14" s="198">
        <f>IF(AV14&gt;0,(AVERAGE(AV$9:AV14)),"")</f>
        <v>1601717.7825547147</v>
      </c>
      <c r="AX14" s="206"/>
      <c r="AY14" s="132">
        <v>150010</v>
      </c>
      <c r="AZ14" s="198">
        <f>IF(AY14&gt;0,(AVERAGE(AY$9:AY14)),"")</f>
        <v>152085.33333333334</v>
      </c>
      <c r="BA14" s="184"/>
      <c r="BB14" s="237"/>
      <c r="BC14" s="183"/>
      <c r="BD14" s="183"/>
      <c r="BE14" s="183"/>
      <c r="BF14" s="183"/>
      <c r="BG14" s="183"/>
      <c r="BH14" s="183"/>
    </row>
    <row r="15" spans="1:60" x14ac:dyDescent="0.2">
      <c r="A15" s="116">
        <v>2014</v>
      </c>
      <c r="B15" s="138" t="s">
        <v>52</v>
      </c>
      <c r="C15" s="132">
        <f>+SFY2014Smoothed_Final!C15</f>
        <v>119959.16358629058</v>
      </c>
      <c r="D15" s="198">
        <f>IF(C15&gt;0,(AVERAGE(C$9:C15)),"")</f>
        <v>119869.70831457639</v>
      </c>
      <c r="E15" s="132">
        <f>+SFY2014Smoothed_Final!E15</f>
        <v>1809.0784877472624</v>
      </c>
      <c r="F15" s="198">
        <f>IF(E15&gt;0,(AVERAGE(E$9:E15)),"")</f>
        <v>1799.4124234164608</v>
      </c>
      <c r="G15" s="132">
        <f>+SFY2014Smoothed_Final!G15</f>
        <v>273927.78141971608</v>
      </c>
      <c r="H15" s="198">
        <f>IF(G15&gt;0,(AVERAGE(G$9:G15)),"")</f>
        <v>272632.43001930322</v>
      </c>
      <c r="I15" s="132">
        <f>+SFY2014Smoothed_Final!I15</f>
        <v>156284.0262694282</v>
      </c>
      <c r="J15" s="198">
        <f>IF(I15&gt;0,(AVERAGE(I$9:I15)),"")</f>
        <v>154698.32612277739</v>
      </c>
      <c r="K15" s="132">
        <f>+SFY2014Smoothed_Final!K15</f>
        <v>142198.64437518001</v>
      </c>
      <c r="L15" s="198">
        <f>IF(K15&gt;0,(AVERAGE(K$9:K15)),"")</f>
        <v>138078.58299687254</v>
      </c>
      <c r="M15" s="132">
        <f>+SFY2014Smoothed_Final!M15</f>
        <v>3838.974142276054</v>
      </c>
      <c r="N15" s="198">
        <f>IF(M15&gt;0,(AVERAGE(M$9:M15)),"")</f>
        <v>3774.720830940063</v>
      </c>
      <c r="O15" s="132">
        <f>+SFY2014Smoothed_Final!O15</f>
        <v>23242.003478834409</v>
      </c>
      <c r="P15" s="198">
        <f>IF(O15&gt;0,(AVERAGE(O$9:O15)),"")</f>
        <v>25249.565050948666</v>
      </c>
      <c r="Q15" s="132">
        <f>+SFY2014Smoothed_Final!Q15</f>
        <v>49031.4842714923</v>
      </c>
      <c r="R15" s="198">
        <f>IF(Q15&gt;0,(AVERAGE(Q$9:Q15)),"")</f>
        <v>48692.313859778864</v>
      </c>
      <c r="S15" s="132">
        <f>+SFY2014Smoothed_Final!S15</f>
        <v>722859.0876780987</v>
      </c>
      <c r="T15" s="198">
        <f>IF(S15&gt;0,(AVERAGE(S$9:S15)),"")</f>
        <v>718564.13908398058</v>
      </c>
      <c r="U15" s="132">
        <f>+SFY2014Smoothed_Final!U15</f>
        <v>109703.89462562712</v>
      </c>
      <c r="V15" s="198">
        <f>IF(U15&gt;0,(AVERAGE(U$9:U15)),"")</f>
        <v>51341.852059789082</v>
      </c>
      <c r="W15" s="132">
        <f>+SFY2014Smoothed_Final!W15</f>
        <v>5315.5825459554171</v>
      </c>
      <c r="X15" s="198">
        <f>IF(W15&gt;0,(AVERAGE(W$9:W15)),"")</f>
        <v>5327.8913716415145</v>
      </c>
      <c r="Y15" s="132">
        <f>+SFY2014Smoothed_Final!Y15</f>
        <v>42188.097575465355</v>
      </c>
      <c r="Z15" s="198">
        <f>IF(Y15&gt;0,(AVERAGE(Y$9:Y15)),"")</f>
        <v>42868.421276815519</v>
      </c>
      <c r="AA15" s="132">
        <f>+SFY2014Smoothed_Final!AA15</f>
        <v>383.3622246556227</v>
      </c>
      <c r="AB15" s="198">
        <f>IF(AA15&gt;0,(AVERAGE(AA$9:AA15)),"")</f>
        <v>377.73125979819952</v>
      </c>
      <c r="AC15" s="132">
        <f>+SFY2014Smoothed_Final!AC15</f>
        <v>6587.4025184596421</v>
      </c>
      <c r="AD15" s="198">
        <f>IF(AC15&gt;0,(AVERAGE(AC$9:AC15)),"")</f>
        <v>5716.6594047208191</v>
      </c>
      <c r="AE15" s="132">
        <f>+SFY2014Smoothed_Final!AE15</f>
        <v>0</v>
      </c>
      <c r="AF15" s="198" t="str">
        <f>IF(AE15&gt;0,(AVERAGE(AE$9:AE15)),"")</f>
        <v/>
      </c>
      <c r="AG15" s="213">
        <f t="shared" si="0"/>
        <v>1657328.583199227</v>
      </c>
      <c r="AH15" s="203">
        <f>IF(AG15&gt;0,(AVERAGE(AG$9:AG15)),"")</f>
        <v>1588991.7540753593</v>
      </c>
      <c r="AI15" s="206"/>
      <c r="AJ15" s="132">
        <v>540</v>
      </c>
      <c r="AK15" s="198">
        <f>IF(AJ15&gt;0,(AVERAGE(AJ$9:AJ15)),"")</f>
        <v>489.42857142857144</v>
      </c>
      <c r="AL15" s="206"/>
      <c r="AM15" s="139">
        <v>23739</v>
      </c>
      <c r="AN15" s="198">
        <f>IF(AM15&gt;0,(AVERAGE(AM$9:AM15)),"")</f>
        <v>23649.428571428572</v>
      </c>
      <c r="AO15" s="206"/>
      <c r="AP15" s="140">
        <f t="shared" si="1"/>
        <v>1681607.583199227</v>
      </c>
      <c r="AQ15" s="198">
        <f>IF(AP15&gt;0,(AVERAGE(AP$9:AP15)),"")</f>
        <v>1613130.6112182164</v>
      </c>
      <c r="AR15" s="206"/>
      <c r="AS15" s="132">
        <v>0</v>
      </c>
      <c r="AT15" s="198" t="str">
        <f>IF(AS15&gt;0,(AVERAGE(AS$9:AS15)),"")</f>
        <v/>
      </c>
      <c r="AU15" s="206"/>
      <c r="AV15" s="139">
        <f t="shared" si="2"/>
        <v>1681607.583199227</v>
      </c>
      <c r="AW15" s="198">
        <f>IF(AV15&gt;0,(AVERAGE(AV$9:AV15)),"")</f>
        <v>1613130.6112182164</v>
      </c>
      <c r="AX15" s="206"/>
      <c r="AY15" s="132">
        <v>85816</v>
      </c>
      <c r="AZ15" s="198">
        <f>IF(AY15&gt;0,(AVERAGE(AY$9:AY15)),"")</f>
        <v>142618.28571428571</v>
      </c>
      <c r="BA15" s="184"/>
      <c r="BB15" s="237"/>
      <c r="BC15" s="183"/>
      <c r="BD15" s="183"/>
      <c r="BE15" s="183"/>
      <c r="BF15" s="183"/>
      <c r="BG15" s="183"/>
      <c r="BH15" s="183"/>
    </row>
    <row r="16" spans="1:60" x14ac:dyDescent="0.2">
      <c r="A16" s="116">
        <f>A15</f>
        <v>2014</v>
      </c>
      <c r="B16" s="138" t="s">
        <v>53</v>
      </c>
      <c r="C16" s="132">
        <f>+SFY2014Smoothed_Final!C16</f>
        <v>119823.62635411147</v>
      </c>
      <c r="D16" s="198">
        <f>IF(C16&gt;0,(AVERAGE(C$9:C16)),"")</f>
        <v>119863.94806951827</v>
      </c>
      <c r="E16" s="132">
        <f>+SFY2014Smoothed_Final!E16</f>
        <v>1827.4890347570094</v>
      </c>
      <c r="F16" s="198">
        <f>IF(E16&gt;0,(AVERAGE(E$9:E16)),"")</f>
        <v>1802.9219998340293</v>
      </c>
      <c r="G16" s="132">
        <f>+SFY2014Smoothed_Final!G16</f>
        <v>274431.54032669083</v>
      </c>
      <c r="H16" s="198">
        <f>IF(G16&gt;0,(AVERAGE(G$9:G16)),"")</f>
        <v>272857.31880772667</v>
      </c>
      <c r="I16" s="132">
        <f>+SFY2014Smoothed_Final!I16</f>
        <v>161930.71428569383</v>
      </c>
      <c r="J16" s="198">
        <f>IF(I16&gt;0,(AVERAGE(I$9:I16)),"")</f>
        <v>155602.37464314196</v>
      </c>
      <c r="K16" s="132">
        <f>+SFY2014Smoothed_Final!K16</f>
        <v>149135.92191247598</v>
      </c>
      <c r="L16" s="198">
        <f>IF(K16&gt;0,(AVERAGE(K$9:K16)),"")</f>
        <v>139460.75036132298</v>
      </c>
      <c r="M16" s="132">
        <f>+SFY2014Smoothed_Final!M16</f>
        <v>3873.3295743854023</v>
      </c>
      <c r="N16" s="198">
        <f>IF(M16&gt;0,(AVERAGE(M$9:M16)),"")</f>
        <v>3787.0469238707306</v>
      </c>
      <c r="O16" s="132">
        <f>+SFY2014Smoothed_Final!O16</f>
        <v>22040.476970563563</v>
      </c>
      <c r="P16" s="198">
        <f>IF(O16&gt;0,(AVERAGE(O$9:O16)),"")</f>
        <v>24848.429040900526</v>
      </c>
      <c r="Q16" s="132">
        <f>+SFY2014Smoothed_Final!Q16</f>
        <v>50243.567282671756</v>
      </c>
      <c r="R16" s="198">
        <f>IF(Q16&gt;0,(AVERAGE(Q$9:Q16)),"")</f>
        <v>48886.220537640475</v>
      </c>
      <c r="S16" s="132">
        <f>+SFY2014Smoothed_Final!S16</f>
        <v>725579.30126639875</v>
      </c>
      <c r="T16" s="198">
        <f>IF(S16&gt;0,(AVERAGE(S$9:S16)),"")</f>
        <v>719441.03435678291</v>
      </c>
      <c r="U16" s="132">
        <f>+SFY2014Smoothed_Final!U16</f>
        <v>109308.55648153868</v>
      </c>
      <c r="V16" s="198">
        <f>IF(U16&gt;0,(AVERAGE(U$9:U16)),"")</f>
        <v>58587.690112507786</v>
      </c>
      <c r="W16" s="132">
        <f>+SFY2014Smoothed_Final!W16</f>
        <v>5358.8150122834068</v>
      </c>
      <c r="X16" s="198">
        <f>IF(W16&gt;0,(AVERAGE(W$9:W16)),"")</f>
        <v>5331.7568267217512</v>
      </c>
      <c r="Y16" s="132">
        <f>+SFY2014Smoothed_Final!Y16</f>
        <v>42088.788359580154</v>
      </c>
      <c r="Z16" s="198">
        <f>IF(Y16&gt;0,(AVERAGE(Y$9:Y16)),"")</f>
        <v>42770.967162161098</v>
      </c>
      <c r="AA16" s="132">
        <f>+SFY2014Smoothed_Final!AA16</f>
        <v>382.55173369440575</v>
      </c>
      <c r="AB16" s="198">
        <f>IF(AA16&gt;0,(AVERAGE(AA$9:AA16)),"")</f>
        <v>378.3338190352253</v>
      </c>
      <c r="AC16" s="132">
        <f>+SFY2014Smoothed_Final!AC16</f>
        <v>7102.5126968158002</v>
      </c>
      <c r="AD16" s="198">
        <f>IF(AC16&gt;0,(AVERAGE(AC$9:AC16)),"")</f>
        <v>5889.8910662326916</v>
      </c>
      <c r="AE16" s="132">
        <f>+SFY2014Smoothed_Final!AE16</f>
        <v>0</v>
      </c>
      <c r="AF16" s="198" t="str">
        <f>IF(AE16&gt;0,(AVERAGE(AE$9:AE16)),"")</f>
        <v/>
      </c>
      <c r="AG16" s="213">
        <f t="shared" si="0"/>
        <v>1673127.1912916612</v>
      </c>
      <c r="AH16" s="203">
        <f>IF(AG16&gt;0,(AVERAGE(AG$9:AG16)),"")</f>
        <v>1599508.6837273971</v>
      </c>
      <c r="AI16" s="206"/>
      <c r="AJ16" s="132">
        <v>539</v>
      </c>
      <c r="AK16" s="198">
        <f>IF(AJ16&gt;0,(AVERAGE(AJ$9:AJ16)),"")</f>
        <v>495.625</v>
      </c>
      <c r="AL16" s="206"/>
      <c r="AM16" s="140">
        <v>22505</v>
      </c>
      <c r="AN16" s="198">
        <f>IF(AM16&gt;0,(AVERAGE(AM$9:AM16)),"")</f>
        <v>23506.375</v>
      </c>
      <c r="AO16" s="206"/>
      <c r="AP16" s="140">
        <f t="shared" si="1"/>
        <v>1696171.1912916612</v>
      </c>
      <c r="AQ16" s="198">
        <f>IF(AP16&gt;0,(AVERAGE(AP$9:AP16)),"")</f>
        <v>1623510.6837273971</v>
      </c>
      <c r="AR16" s="206"/>
      <c r="AS16" s="132">
        <v>0</v>
      </c>
      <c r="AT16" s="198" t="str">
        <f>IF(AS16&gt;0,(AVERAGE(AS$9:AS16)),"")</f>
        <v/>
      </c>
      <c r="AU16" s="206"/>
      <c r="AV16" s="139">
        <f t="shared" si="2"/>
        <v>1696171.1912916612</v>
      </c>
      <c r="AW16" s="198">
        <f>IF(AV16&gt;0,(AVERAGE(AV$9:AV16)),"")</f>
        <v>1623510.6837273971</v>
      </c>
      <c r="AX16" s="206"/>
      <c r="AY16" s="132">
        <v>85798</v>
      </c>
      <c r="AZ16" s="198">
        <f>IF(AY16&gt;0,(AVERAGE(AY$9:AY16)),"")</f>
        <v>135515.75</v>
      </c>
      <c r="BA16" s="184"/>
      <c r="BB16" s="237"/>
      <c r="BC16" s="183"/>
      <c r="BD16" s="183"/>
      <c r="BE16" s="183"/>
      <c r="BF16" s="183"/>
      <c r="BG16" s="183"/>
      <c r="BH16" s="183"/>
    </row>
    <row r="17" spans="1:60" s="87" customFormat="1" x14ac:dyDescent="0.2">
      <c r="A17" s="116">
        <f>A16</f>
        <v>2014</v>
      </c>
      <c r="B17" s="117" t="s">
        <v>54</v>
      </c>
      <c r="C17" s="132">
        <f>+SFY2014Smoothed_Final!C17</f>
        <v>119731.35845561461</v>
      </c>
      <c r="D17" s="198">
        <f>IF(C17&gt;0,(AVERAGE(C$9:C17)),"")</f>
        <v>119849.21589019563</v>
      </c>
      <c r="E17" s="132">
        <f>+SFY2014Smoothed_Final!E17</f>
        <v>1805.1375998672236</v>
      </c>
      <c r="F17" s="198">
        <f>IF(E17&gt;0,(AVERAGE(E$9:E17)),"")</f>
        <v>1803.1681776154953</v>
      </c>
      <c r="G17" s="132">
        <f>+SFY2014Smoothed_Final!G17</f>
        <v>273113.35504618136</v>
      </c>
      <c r="H17" s="198">
        <f>IF(G17&gt;0,(AVERAGE(G$9:G17)),"")</f>
        <v>272885.76727866608</v>
      </c>
      <c r="I17" s="132">
        <f>+SFY2014Smoothed_Final!I17</f>
        <v>165903.5</v>
      </c>
      <c r="J17" s="198">
        <f>IF(I17&gt;0,(AVERAGE(I$9:I17)),"")</f>
        <v>156746.94412723731</v>
      </c>
      <c r="K17" s="132">
        <f>+SFY2014Smoothed_Final!K17</f>
        <v>158689.9</v>
      </c>
      <c r="L17" s="198">
        <f>IF(K17&gt;0,(AVERAGE(K$9:K17)),"")</f>
        <v>141597.32254339819</v>
      </c>
      <c r="M17" s="132">
        <f>+SFY2014Smoothed_Final!M17</f>
        <v>3830.4375390965843</v>
      </c>
      <c r="N17" s="198">
        <f>IF(M17&gt;0,(AVERAGE(M$9:M17)),"")</f>
        <v>3791.86810334027</v>
      </c>
      <c r="O17" s="132">
        <f>+SFY2014Smoothed_Final!O17</f>
        <v>19343</v>
      </c>
      <c r="P17" s="198">
        <f>IF(O17&gt;0,(AVERAGE(O$9:O17)),"")</f>
        <v>24236.714703022692</v>
      </c>
      <c r="Q17" s="132">
        <f>+SFY2014Smoothed_Final!Q17</f>
        <v>49950.5</v>
      </c>
      <c r="R17" s="198">
        <f>IF(Q17&gt;0,(AVERAGE(Q$9:Q17)),"")</f>
        <v>49004.473811235977</v>
      </c>
      <c r="S17" s="132">
        <f>+SFY2014Smoothed_Final!S17</f>
        <v>735654</v>
      </c>
      <c r="T17" s="198">
        <f>IF(S17&gt;0,(AVERAGE(S$9:S17)),"")</f>
        <v>721242.47498380707</v>
      </c>
      <c r="U17" s="132">
        <f>+SFY2014Smoothed_Final!U17</f>
        <v>112756.5</v>
      </c>
      <c r="V17" s="198">
        <f>IF(U17&gt;0,(AVERAGE(U$9:U17)),"")</f>
        <v>64606.446766673587</v>
      </c>
      <c r="W17" s="132">
        <f>+SFY2014Smoothed_Final!W17</f>
        <v>5362.6054613774013</v>
      </c>
      <c r="X17" s="198">
        <f>IF(W17&gt;0,(AVERAGE(W$9:W17)),"")</f>
        <v>5335.1844527946014</v>
      </c>
      <c r="Y17" s="132">
        <f>+SFY2014Smoothed_Final!Y17</f>
        <v>41494</v>
      </c>
      <c r="Z17" s="198">
        <f>IF(Y17&gt;0,(AVERAGE(Y$9:Y17)),"")</f>
        <v>42629.081921920973</v>
      </c>
      <c r="AA17" s="132">
        <f>+SFY2014Smoothed_Final!AA17</f>
        <v>381.5</v>
      </c>
      <c r="AB17" s="198">
        <f>IF(AA17&gt;0,(AVERAGE(AA$9:AA17)),"")</f>
        <v>378.68561692020029</v>
      </c>
      <c r="AC17" s="132">
        <f>+SFY2014Smoothed_Final!AC17</f>
        <v>6577</v>
      </c>
      <c r="AD17" s="198">
        <f>IF(AC17&gt;0,(AVERAGE(AC$9:AC17)),"")</f>
        <v>5966.2365033179485</v>
      </c>
      <c r="AE17" s="132">
        <f>+SFY2014Smoothed_Final!AE17</f>
        <v>0</v>
      </c>
      <c r="AF17" s="198" t="str">
        <f>IF(AE17&gt;0,(AVERAGE(AE$9:AE17)),"")</f>
        <v/>
      </c>
      <c r="AG17" s="203">
        <f t="shared" si="0"/>
        <v>1694592.7941021372</v>
      </c>
      <c r="AH17" s="203">
        <f>IF(AG17&gt;0,(AVERAGE(AG$9:AG17)),"")</f>
        <v>1610073.5848801462</v>
      </c>
      <c r="AI17" s="206"/>
      <c r="AJ17" s="132">
        <v>457</v>
      </c>
      <c r="AK17" s="198">
        <f>IF(AJ17&gt;0,(AVERAGE(AJ$9:AJ17)),"")</f>
        <v>491.33333333333331</v>
      </c>
      <c r="AL17" s="206"/>
      <c r="AM17" s="232">
        <v>21563</v>
      </c>
      <c r="AN17" s="198">
        <f>IF(AM17&gt;0,(AVERAGE(AM$9:AM17)),"")</f>
        <v>23290.444444444445</v>
      </c>
      <c r="AO17" s="206"/>
      <c r="AP17" s="198">
        <f t="shared" si="1"/>
        <v>1716612.7941021372</v>
      </c>
      <c r="AQ17" s="198">
        <f>IF(AP17&gt;0,(AVERAGE(AP$9:AP17)),"")</f>
        <v>1633855.3626579239</v>
      </c>
      <c r="AR17" s="206"/>
      <c r="AS17" s="198">
        <v>0</v>
      </c>
      <c r="AT17" s="198" t="str">
        <f>IF(AS17&gt;0,(AVERAGE(AS$9:AS17)),"")</f>
        <v/>
      </c>
      <c r="AU17" s="206"/>
      <c r="AV17" s="198">
        <f t="shared" si="2"/>
        <v>1716612.7941021372</v>
      </c>
      <c r="AW17" s="198">
        <f>IF(AV17&gt;0,(AVERAGE(AV$9:AV17)),"")</f>
        <v>1633855.3626579239</v>
      </c>
      <c r="AX17" s="206"/>
      <c r="AY17" s="132">
        <v>82846</v>
      </c>
      <c r="AZ17" s="198">
        <f>IF(AY17&gt;0,(AVERAGE(AY$9:AY17)),"")</f>
        <v>129663.55555555556</v>
      </c>
      <c r="BA17" s="120"/>
      <c r="BB17" s="121"/>
      <c r="BC17" s="122"/>
      <c r="BD17" s="122"/>
      <c r="BE17" s="122"/>
      <c r="BF17" s="122"/>
      <c r="BG17" s="122"/>
      <c r="BH17" s="122"/>
    </row>
    <row r="18" spans="1:60" x14ac:dyDescent="0.2">
      <c r="A18" s="116">
        <f>A17</f>
        <v>2014</v>
      </c>
      <c r="B18" s="117" t="s">
        <v>55</v>
      </c>
      <c r="C18" s="132">
        <f>+SFY2014Smoothed_Final!C18</f>
        <v>119731.35845561461</v>
      </c>
      <c r="D18" s="198">
        <f>IF(C18&gt;0,(AVERAGE(C$9:C18)),"")</f>
        <v>119837.43014673753</v>
      </c>
      <c r="E18" s="132">
        <f>+SFY2014Smoothed_Final!E18</f>
        <v>1805.1375998672236</v>
      </c>
      <c r="F18" s="198">
        <f>IF(E18&gt;0,(AVERAGE(E$9:E18)),"")</f>
        <v>1803.3651198406683</v>
      </c>
      <c r="G18" s="132">
        <f>+SFY2014Smoothed_Final!G18</f>
        <v>273113.35504618136</v>
      </c>
      <c r="H18" s="198">
        <f>IF(G18&gt;0,(AVERAGE(G$9:G18)),"")</f>
        <v>272908.52605541761</v>
      </c>
      <c r="I18" s="132">
        <f>+SFY2014Smoothed_Final!I18</f>
        <v>165903.5</v>
      </c>
      <c r="J18" s="198">
        <f>IF(I18&gt;0,(AVERAGE(I$9:I18)),"")</f>
        <v>157662.59971451358</v>
      </c>
      <c r="K18" s="132">
        <f>+SFY2014Smoothed_Final!K18</f>
        <v>158689.9</v>
      </c>
      <c r="L18" s="198">
        <f>IF(K18&gt;0,(AVERAGE(K$9:K18)),"")</f>
        <v>143306.58028905836</v>
      </c>
      <c r="M18" s="132">
        <f>+SFY2014Smoothed_Final!M18</f>
        <v>3830.4375390965843</v>
      </c>
      <c r="N18" s="198">
        <f>IF(M18&gt;0,(AVERAGE(M$9:M18)),"")</f>
        <v>3795.7250469159017</v>
      </c>
      <c r="O18" s="132">
        <f>+SFY2014Smoothed_Final!O18</f>
        <v>19343</v>
      </c>
      <c r="P18" s="198">
        <f>IF(O18&gt;0,(AVERAGE(O$9:O18)),"")</f>
        <v>23747.343232720421</v>
      </c>
      <c r="Q18" s="132">
        <f>+SFY2014Smoothed_Final!Q18</f>
        <v>49950.5</v>
      </c>
      <c r="R18" s="198">
        <f>IF(Q18&gt;0,(AVERAGE(Q$9:Q18)),"")</f>
        <v>49099.076430112378</v>
      </c>
      <c r="S18" s="132">
        <f>+SFY2014Smoothed_Final!S18</f>
        <v>735654</v>
      </c>
      <c r="T18" s="198">
        <f>IF(S18&gt;0,(AVERAGE(S$9:S18)),"")</f>
        <v>722683.62748542638</v>
      </c>
      <c r="U18" s="132">
        <f>+SFY2014Smoothed_Final!U18</f>
        <v>112756.5</v>
      </c>
      <c r="V18" s="198">
        <f>IF(U18&gt;0,(AVERAGE(U$9:U18)),"")</f>
        <v>69421.452090006234</v>
      </c>
      <c r="W18" s="132">
        <f>+SFY2014Smoothed_Final!W18</f>
        <v>5362.6054613774013</v>
      </c>
      <c r="X18" s="198">
        <f>IF(W18&gt;0,(AVERAGE(W$9:W18)),"")</f>
        <v>5337.9265536528819</v>
      </c>
      <c r="Y18" s="132">
        <f>+SFY2014Smoothed_Final!Y18</f>
        <v>41494</v>
      </c>
      <c r="Z18" s="198">
        <f>IF(Y18&gt;0,(AVERAGE(Y$9:Y18)),"")</f>
        <v>42515.57372972888</v>
      </c>
      <c r="AA18" s="132">
        <f>+SFY2014Smoothed_Final!AA18</f>
        <v>381.5</v>
      </c>
      <c r="AB18" s="198">
        <f>IF(AA18&gt;0,(AVERAGE(AA$9:AA18)),"")</f>
        <v>378.96705522818024</v>
      </c>
      <c r="AC18" s="132">
        <f>+SFY2014Smoothed_Final!AC18</f>
        <v>6577</v>
      </c>
      <c r="AD18" s="198">
        <f>IF(AC18&gt;0,(AVERAGE(AC$9:AC18)),"")</f>
        <v>6027.3128529861533</v>
      </c>
      <c r="AE18" s="132">
        <f>+SFY2014Smoothed_Final!AE18</f>
        <v>1</v>
      </c>
      <c r="AF18" s="198">
        <f>IF(AE18&gt;0,(AVERAGE(AE$9:AE18)),"")</f>
        <v>0.1</v>
      </c>
      <c r="AG18" s="203">
        <f t="shared" si="0"/>
        <v>1694593.7941021372</v>
      </c>
      <c r="AH18" s="203">
        <f>IF(AG18&gt;0,(AVERAGE(AG$9:AG18)),"")</f>
        <v>1618525.6058023453</v>
      </c>
      <c r="AI18" s="206"/>
      <c r="AJ18" s="132">
        <v>468</v>
      </c>
      <c r="AK18" s="198">
        <f>IF(AJ18&gt;0,(AVERAGE(AJ$9:AJ18)),"")</f>
        <v>489</v>
      </c>
      <c r="AL18" s="206"/>
      <c r="AM18" s="232">
        <v>21630</v>
      </c>
      <c r="AN18" s="198">
        <f>IF(AM18&gt;0,(AVERAGE(AM$9:AM18)),"")</f>
        <v>23124.400000000001</v>
      </c>
      <c r="AO18" s="206"/>
      <c r="AP18" s="198">
        <f t="shared" si="1"/>
        <v>1716691.7941021372</v>
      </c>
      <c r="AQ18" s="198">
        <f>IF(AP18&gt;0,(AVERAGE(AP$9:AP18)),"")</f>
        <v>1642139.0058023452</v>
      </c>
      <c r="AR18" s="206"/>
      <c r="AS18" s="198">
        <v>0</v>
      </c>
      <c r="AT18" s="198" t="str">
        <f>IF(AS18&gt;0,(AVERAGE(AS$9:AS18)),"")</f>
        <v/>
      </c>
      <c r="AU18" s="206"/>
      <c r="AV18" s="198">
        <f t="shared" si="2"/>
        <v>1716691.7941021372</v>
      </c>
      <c r="AW18" s="198">
        <f>IF(AV18&gt;0,(AVERAGE(AV$9:AV18)),"")</f>
        <v>1642139.0058023452</v>
      </c>
      <c r="AX18" s="206"/>
      <c r="AY18" s="132">
        <v>78399</v>
      </c>
      <c r="AZ18" s="198">
        <f>IF(AY18&gt;0,(AVERAGE(AY$9:AY18)),"")</f>
        <v>124537.1</v>
      </c>
      <c r="BA18" s="184"/>
      <c r="BB18" s="237"/>
      <c r="BC18" s="183"/>
      <c r="BD18" s="183"/>
      <c r="BE18" s="183"/>
      <c r="BF18" s="183"/>
      <c r="BG18" s="183"/>
      <c r="BH18" s="183"/>
    </row>
    <row r="19" spans="1:60" x14ac:dyDescent="0.2">
      <c r="A19" s="116">
        <f>A18</f>
        <v>2014</v>
      </c>
      <c r="B19" s="135" t="s">
        <v>56</v>
      </c>
      <c r="C19" s="132">
        <f>+SFY2014Smoothed_Final!C19</f>
        <v>119006</v>
      </c>
      <c r="D19" s="198">
        <f>IF(C19&gt;0,(AVERAGE(C$9:C19)),"")</f>
        <v>119761.84558794321</v>
      </c>
      <c r="E19" s="132">
        <f>+SFY2014Smoothed_Final!E19</f>
        <v>1804</v>
      </c>
      <c r="F19" s="198">
        <f>IF(E19&gt;0,(AVERAGE(E$9:E19)),"")</f>
        <v>1803.4228362187894</v>
      </c>
      <c r="G19" s="132">
        <f>+SFY2014Smoothed_Final!G19</f>
        <v>273652</v>
      </c>
      <c r="H19" s="198">
        <f>IF(G19&gt;0,(AVERAGE(G$9:G19)),"")</f>
        <v>272976.11459583422</v>
      </c>
      <c r="I19" s="132">
        <f>+SFY2014Smoothed_Final!I19</f>
        <v>165439</v>
      </c>
      <c r="J19" s="198">
        <f>IF(I19&gt;0,(AVERAGE(I$9:I19)),"")</f>
        <v>158369.54519501232</v>
      </c>
      <c r="K19" s="132">
        <f>+SFY2014Smoothed_Final!K19</f>
        <v>158059</v>
      </c>
      <c r="L19" s="198">
        <f>IF(K19&gt;0,(AVERAGE(K$9:K19)),"")</f>
        <v>144647.70935368942</v>
      </c>
      <c r="M19" s="132">
        <f>+SFY2014Smoothed_Final!M19</f>
        <v>3989</v>
      </c>
      <c r="N19" s="198">
        <f>IF(M19&gt;0,(AVERAGE(M$9:M19)),"")</f>
        <v>3813.295497196274</v>
      </c>
      <c r="O19" s="132">
        <f>+SFY2014Smoothed_Final!O19</f>
        <v>19504</v>
      </c>
      <c r="P19" s="198">
        <f>IF(O19&gt;0,(AVERAGE(O$9:O19)),"")</f>
        <v>23361.584757018565</v>
      </c>
      <c r="Q19" s="132">
        <f>+SFY2014Smoothed_Final!Q19</f>
        <v>49486</v>
      </c>
      <c r="R19" s="198">
        <f>IF(Q19&gt;0,(AVERAGE(Q$9:Q19)),"")</f>
        <v>49134.251300102165</v>
      </c>
      <c r="S19" s="132">
        <f>+SFY2014Smoothed_Final!S19</f>
        <v>734869</v>
      </c>
      <c r="T19" s="198">
        <f>IF(S19&gt;0,(AVERAGE(S$9:S19)),"")</f>
        <v>723791.38862311479</v>
      </c>
      <c r="U19" s="132">
        <f>+SFY2014Smoothed_Final!U19</f>
        <v>111639</v>
      </c>
      <c r="V19" s="198">
        <f>IF(U19&gt;0,(AVERAGE(U$9:U19)),"")</f>
        <v>73259.410990914752</v>
      </c>
      <c r="W19" s="132">
        <f>+SFY2014Smoothed_Final!W19</f>
        <v>5481</v>
      </c>
      <c r="X19" s="198">
        <f>IF(W19&gt;0,(AVERAGE(W$9:W19)),"")</f>
        <v>5350.9332305935286</v>
      </c>
      <c r="Y19" s="132">
        <f>+SFY2014Smoothed_Final!Y19</f>
        <v>41491</v>
      </c>
      <c r="Z19" s="198">
        <f>IF(Y19&gt;0,(AVERAGE(Y$9:Y19)),"")</f>
        <v>42422.430663389889</v>
      </c>
      <c r="AA19" s="132">
        <f>+SFY2014Smoothed_Final!AA19</f>
        <v>384</v>
      </c>
      <c r="AB19" s="198">
        <f>IF(AA19&gt;0,(AVERAGE(AA$9:AA19)),"")</f>
        <v>379.4245956619821</v>
      </c>
      <c r="AC19" s="132">
        <f>+SFY2014Smoothed_Final!AC19</f>
        <v>6510</v>
      </c>
      <c r="AD19" s="198">
        <f>IF(AC19&gt;0,(AVERAGE(AC$9:AC19)),"")</f>
        <v>6071.1935027146856</v>
      </c>
      <c r="AE19" s="132">
        <f>+SFY2014Smoothed_Final!AE19</f>
        <v>3</v>
      </c>
      <c r="AF19" s="198">
        <f>IF(AE19&gt;0,(AVERAGE(AE$9:AE19)),"")</f>
        <v>0.36363636363636365</v>
      </c>
      <c r="AG19" s="213">
        <f>C19+E19+G19+I19+K19+M19+O19+Q19+S19+U19+W19+Y19+AA19+AC19+AE19</f>
        <v>1691316</v>
      </c>
      <c r="AH19" s="203">
        <f>IF(AG19&gt;0,(AVERAGE(AG$9:AG19)),"")</f>
        <v>1625142.9143657684</v>
      </c>
      <c r="AI19" s="206"/>
      <c r="AJ19" s="140">
        <v>464</v>
      </c>
      <c r="AK19" s="198">
        <f>IF(AJ19&gt;0,(AVERAGE(AJ$9:AJ19)),"")</f>
        <v>486.72727272727275</v>
      </c>
      <c r="AL19" s="206"/>
      <c r="AM19" s="140">
        <v>21693</v>
      </c>
      <c r="AN19" s="198">
        <f>IF(AM19&gt;0,(AVERAGE(AM$9:AM19)),"")</f>
        <v>22994.272727272728</v>
      </c>
      <c r="AO19" s="206"/>
      <c r="AP19" s="140">
        <f>AG19+AJ19+AM19</f>
        <v>1713473</v>
      </c>
      <c r="AQ19" s="198">
        <f>IF(AP19&gt;0,(AVERAGE(AP$9:AP19)),"")</f>
        <v>1648623.9143657684</v>
      </c>
      <c r="AR19" s="206"/>
      <c r="AS19" s="140">
        <v>0</v>
      </c>
      <c r="AT19" s="198" t="str">
        <f>IF(AS19&gt;0,(AVERAGE(AS$9:AS19)),"")</f>
        <v/>
      </c>
      <c r="AU19" s="206"/>
      <c r="AV19" s="139">
        <f>AP19+AS19</f>
        <v>1713473</v>
      </c>
      <c r="AW19" s="198">
        <f>IF(AV19&gt;0,(AVERAGE(AV$9:AV19)),"")</f>
        <v>1648623.9143657684</v>
      </c>
      <c r="AX19" s="206"/>
      <c r="AY19" s="140">
        <v>79255</v>
      </c>
      <c r="AZ19" s="198">
        <f>IF(AY19&gt;0,(AVERAGE(AY$9:AY19)),"")</f>
        <v>120420.54545454546</v>
      </c>
      <c r="BA19" s="183"/>
      <c r="BB19" s="183"/>
      <c r="BC19" s="183"/>
      <c r="BD19" s="183"/>
      <c r="BE19" s="183"/>
      <c r="BF19" s="183"/>
      <c r="BG19" s="183"/>
      <c r="BH19" s="183"/>
    </row>
    <row r="20" spans="1:60" s="85" customFormat="1" ht="13.5" thickBot="1" x14ac:dyDescent="0.25">
      <c r="A20" s="116">
        <f>A19</f>
        <v>2014</v>
      </c>
      <c r="B20" s="136" t="s">
        <v>57</v>
      </c>
      <c r="C20" s="132">
        <f>+SFY2014Smoothed_Final!C20</f>
        <v>119396</v>
      </c>
      <c r="D20" s="218">
        <f>IF(C20&gt;0,(AVERAGE(C$9:C20)),"")</f>
        <v>119731.35845561461</v>
      </c>
      <c r="E20" s="132">
        <f>+SFY2014Smoothed_Final!E20</f>
        <v>1824</v>
      </c>
      <c r="F20" s="218">
        <f>IF(E20&gt;0,(AVERAGE(E$9:E20)),"")</f>
        <v>1805.1375998672236</v>
      </c>
      <c r="G20" s="132">
        <f>+SFY2014Smoothed_Final!G20</f>
        <v>274623</v>
      </c>
      <c r="H20" s="218">
        <f>IF(G20&gt;0,(AVERAGE(G$9:G20)),"")</f>
        <v>273113.35504618136</v>
      </c>
      <c r="I20" s="132">
        <f>+SFY2014Smoothed_Final!I20</f>
        <v>170084</v>
      </c>
      <c r="J20" s="218">
        <f>IF(I20&gt;0,(AVERAGE(I$9:I20)),"")</f>
        <v>159345.74976209464</v>
      </c>
      <c r="K20" s="132">
        <f>+SFY2014Smoothed_Final!K20</f>
        <v>164368</v>
      </c>
      <c r="L20" s="218">
        <f>IF(K20&gt;0,(AVERAGE(K$9:K20)),"")</f>
        <v>146291.06690754864</v>
      </c>
      <c r="M20" s="132">
        <f>+SFY2014Smoothed_Final!M20</f>
        <v>4019</v>
      </c>
      <c r="N20" s="218">
        <f>IF(M20&gt;0,(AVERAGE(M$9:M20)),"")</f>
        <v>3830.4375390965847</v>
      </c>
      <c r="O20" s="132">
        <f>+SFY2014Smoothed_Final!O20</f>
        <v>19182</v>
      </c>
      <c r="P20" s="218">
        <f>IF(O20&gt;0,(AVERAGE(O$9:O20)),"")</f>
        <v>23013.286027267019</v>
      </c>
      <c r="Q20" s="132">
        <f>+SFY2014Smoothed_Final!Q20</f>
        <v>50415</v>
      </c>
      <c r="R20" s="218">
        <f>IF(Q20&gt;0,(AVERAGE(Q$9:Q20)),"")</f>
        <v>49240.980358426983</v>
      </c>
      <c r="S20" s="132">
        <f>+SFY2014Smoothed_Final!S20</f>
        <v>736439</v>
      </c>
      <c r="T20" s="218">
        <f>IF(S20&gt;0,(AVERAGE(S$9:S20)),"")</f>
        <v>724845.35623785527</v>
      </c>
      <c r="U20" s="132">
        <f>+SFY2014Smoothed_Final!U20</f>
        <v>113874</v>
      </c>
      <c r="V20" s="218">
        <f>IF(U20&gt;0,(AVERAGE(U$9:U20)),"")</f>
        <v>76643.96007500519</v>
      </c>
      <c r="W20" s="132">
        <f>+SFY2014Smoothed_Final!W20</f>
        <v>5491</v>
      </c>
      <c r="X20" s="218">
        <f>IF(W20&gt;0,(AVERAGE(W$9:W20)),"")</f>
        <v>5362.6054613774013</v>
      </c>
      <c r="Y20" s="132">
        <f>+SFY2014Smoothed_Final!Y20</f>
        <v>41497</v>
      </c>
      <c r="Z20" s="218">
        <f>IF(Y20&gt;0,(AVERAGE(Y$9:Y20)),"")</f>
        <v>42345.311441440732</v>
      </c>
      <c r="AA20" s="132">
        <f>+SFY2014Smoothed_Final!AA20</f>
        <v>379</v>
      </c>
      <c r="AB20" s="218">
        <f>IF(AA20&gt;0,(AVERAGE(AA$9:AA20)),"")</f>
        <v>379.38921269015026</v>
      </c>
      <c r="AC20" s="132">
        <f>+SFY2014Smoothed_Final!AC20</f>
        <v>6644</v>
      </c>
      <c r="AD20" s="218">
        <f>IF(AC20&gt;0,(AVERAGE(AC$9:AC20)),"")</f>
        <v>6118.9273774884614</v>
      </c>
      <c r="AE20" s="132">
        <f>+SFY2014Smoothed_Final!AE20</f>
        <v>7</v>
      </c>
      <c r="AF20" s="218">
        <f>IF(AE20&gt;0,(AVERAGE(AE$9:AE20)),"")</f>
        <v>0.91666666666666663</v>
      </c>
      <c r="AG20" s="220">
        <f>C20+E20+G20+I20+K20+M20+O20+Q20+S20+U20+W20+Y20+AA20+AC20+AE20</f>
        <v>1708242</v>
      </c>
      <c r="AH20" s="219">
        <f>IF(AG20&gt;0,(AVERAGE(AG$9:AG20)),"")</f>
        <v>1632067.8381686211</v>
      </c>
      <c r="AI20" s="221"/>
      <c r="AJ20" s="233">
        <v>495</v>
      </c>
      <c r="AK20" s="218">
        <f>IF(AJ20&gt;0,(AVERAGE(AJ$9:AJ20)),"")</f>
        <v>487.41666666666669</v>
      </c>
      <c r="AL20" s="221"/>
      <c r="AM20" s="233">
        <v>22123</v>
      </c>
      <c r="AN20" s="218">
        <f>IF(AM20&gt;0,(AVERAGE(AM$9:AM20)),"")</f>
        <v>22921.666666666668</v>
      </c>
      <c r="AO20" s="221"/>
      <c r="AP20" s="220">
        <f>AG20+AJ20+AM20</f>
        <v>1730860</v>
      </c>
      <c r="AQ20" s="218">
        <f>IF(AP20&gt;0,(AVERAGE(AP$9:AP20)),"")</f>
        <v>1655476.9215019543</v>
      </c>
      <c r="AR20" s="221"/>
      <c r="AS20" s="220">
        <v>0</v>
      </c>
      <c r="AT20" s="218" t="str">
        <f>IF(AS20&gt;0,(AVERAGE(AS$9:AS20)),"")</f>
        <v/>
      </c>
      <c r="AU20" s="221"/>
      <c r="AV20" s="220">
        <f>AP20+AS20</f>
        <v>1730860</v>
      </c>
      <c r="AW20" s="218">
        <f>IF(AV20&gt;0,(AVERAGE(AV$9:AV20)),"")</f>
        <v>1655476.9215019543</v>
      </c>
      <c r="AX20" s="221"/>
      <c r="AY20" s="220">
        <v>79133</v>
      </c>
      <c r="AZ20" s="224">
        <f>IF(AY20&gt;0,(AVERAGE(AY$9:AY20)),"")</f>
        <v>116979.91666666667</v>
      </c>
      <c r="BA20" s="183"/>
      <c r="BB20" s="183"/>
      <c r="BC20" s="183"/>
      <c r="BD20" s="183"/>
      <c r="BE20" s="183"/>
      <c r="BF20" s="183"/>
      <c r="BG20" s="183"/>
      <c r="BH20" s="183"/>
    </row>
    <row r="21" spans="1:60" s="85" customFormat="1" x14ac:dyDescent="0.2">
      <c r="A21" s="99"/>
      <c r="B21" s="180"/>
      <c r="C21" s="180"/>
      <c r="D21" s="184"/>
      <c r="E21" s="180"/>
      <c r="F21" s="184"/>
      <c r="G21" s="180"/>
      <c r="H21" s="184"/>
      <c r="I21" s="180"/>
      <c r="J21" s="184"/>
      <c r="K21" s="180"/>
      <c r="L21" s="184"/>
      <c r="M21" s="180"/>
      <c r="N21" s="184"/>
      <c r="O21" s="180"/>
      <c r="P21" s="184"/>
      <c r="Q21" s="180"/>
      <c r="R21" s="184"/>
      <c r="S21" s="180"/>
      <c r="T21" s="184"/>
      <c r="U21" s="180"/>
      <c r="V21" s="184"/>
      <c r="W21" s="180"/>
      <c r="X21" s="184"/>
      <c r="Y21" s="180"/>
      <c r="Z21" s="184"/>
      <c r="AA21" s="180"/>
      <c r="AB21" s="184"/>
      <c r="AC21" s="180"/>
      <c r="AD21" s="184"/>
      <c r="AE21" s="180"/>
      <c r="AF21" s="184"/>
      <c r="AG21" s="184"/>
      <c r="AH21" s="184"/>
      <c r="AI21" s="179"/>
      <c r="AJ21" s="180"/>
      <c r="AK21" s="184"/>
      <c r="AL21" s="234"/>
      <c r="AM21" s="180"/>
      <c r="AN21" s="184"/>
      <c r="AO21" s="234"/>
      <c r="AP21" s="184"/>
      <c r="AQ21" s="184"/>
      <c r="AR21" s="234"/>
      <c r="AS21" s="184"/>
      <c r="AT21" s="184"/>
      <c r="AU21" s="234"/>
      <c r="AV21" s="184"/>
      <c r="AW21" s="184"/>
      <c r="AX21" s="234"/>
      <c r="AY21" s="184"/>
      <c r="AZ21" s="235"/>
      <c r="BA21" s="183"/>
      <c r="BB21" s="183"/>
      <c r="BC21" s="183"/>
      <c r="BD21" s="183"/>
      <c r="BE21" s="183"/>
      <c r="BF21" s="183"/>
      <c r="BG21" s="183"/>
      <c r="BH21" s="183"/>
    </row>
    <row r="22" spans="1:60" s="85" customFormat="1" x14ac:dyDescent="0.2">
      <c r="A22" s="137" t="s">
        <v>112</v>
      </c>
      <c r="B22" s="180"/>
      <c r="C22" s="180">
        <f>AVERAGE(C9:C20)</f>
        <v>119731.35845561461</v>
      </c>
      <c r="D22" s="184"/>
      <c r="E22" s="180">
        <f>AVERAGE(E9:E20)</f>
        <v>1805.1375998672236</v>
      </c>
      <c r="F22" s="184"/>
      <c r="G22" s="180">
        <f>AVERAGE(G9:G20)</f>
        <v>273113.35504618136</v>
      </c>
      <c r="H22" s="184"/>
      <c r="I22" s="180">
        <f>AVERAGE(I9:I20)</f>
        <v>159345.74976209464</v>
      </c>
      <c r="J22" s="184"/>
      <c r="K22" s="180">
        <f>AVERAGE(K9:K20)</f>
        <v>146291.06690754864</v>
      </c>
      <c r="L22" s="184"/>
      <c r="M22" s="180">
        <f>AVERAGE(M9:M20)</f>
        <v>3830.4375390965847</v>
      </c>
      <c r="N22" s="184"/>
      <c r="O22" s="180">
        <f>AVERAGE(O9:O20)</f>
        <v>23013.286027267019</v>
      </c>
      <c r="P22" s="184"/>
      <c r="Q22" s="180">
        <f>AVERAGE(Q9:Q20)</f>
        <v>49240.980358426983</v>
      </c>
      <c r="R22" s="184"/>
      <c r="S22" s="180">
        <f>AVERAGE(S9:S20)</f>
        <v>724845.35623785527</v>
      </c>
      <c r="T22" s="184"/>
      <c r="U22" s="180">
        <f>AVERAGE(U9:U20)</f>
        <v>76643.96007500519</v>
      </c>
      <c r="V22" s="184"/>
      <c r="W22" s="180">
        <f>AVERAGE(W9:W20)</f>
        <v>5362.6054613774013</v>
      </c>
      <c r="X22" s="184"/>
      <c r="Y22" s="180">
        <f>AVERAGE(Y9:Y20)</f>
        <v>42345.311441440732</v>
      </c>
      <c r="Z22" s="184"/>
      <c r="AA22" s="180">
        <f>AVERAGE(AA9:AA20)</f>
        <v>379.38921269015026</v>
      </c>
      <c r="AB22" s="184"/>
      <c r="AC22" s="180">
        <f>AVERAGE(AC9:AC20)</f>
        <v>6118.9273774884614</v>
      </c>
      <c r="AD22" s="184"/>
      <c r="AE22" s="180">
        <f>AVERAGE(AE9:AE20)</f>
        <v>0.91666666666666663</v>
      </c>
      <c r="AF22" s="184"/>
      <c r="AG22" s="180">
        <f>AVERAGE(AG9:AG20)</f>
        <v>1632067.8381686211</v>
      </c>
      <c r="AH22" s="184"/>
      <c r="AI22" s="179"/>
      <c r="AJ22" s="180"/>
      <c r="AK22" s="184"/>
      <c r="AL22" s="234"/>
      <c r="AM22" s="180"/>
      <c r="AN22" s="184"/>
      <c r="AO22" s="234"/>
      <c r="AP22" s="184"/>
      <c r="AQ22" s="184"/>
      <c r="AR22" s="234"/>
      <c r="AS22" s="184"/>
      <c r="AT22" s="184"/>
      <c r="AU22" s="234"/>
      <c r="AV22" s="184"/>
      <c r="AW22" s="184"/>
      <c r="AX22" s="234"/>
      <c r="AY22" s="184"/>
      <c r="AZ22" s="235"/>
      <c r="BA22" s="183"/>
      <c r="BB22" s="183"/>
      <c r="BC22" s="183"/>
      <c r="BD22" s="183"/>
      <c r="BE22" s="183"/>
      <c r="BF22" s="183"/>
      <c r="BG22" s="183"/>
      <c r="BH22" s="183"/>
    </row>
    <row r="23" spans="1:60" s="85" customFormat="1" x14ac:dyDescent="0.2">
      <c r="A23" s="99"/>
      <c r="B23" s="180"/>
      <c r="C23" s="180"/>
      <c r="D23" s="184"/>
      <c r="E23" s="180"/>
      <c r="F23" s="184"/>
      <c r="G23" s="180"/>
      <c r="H23" s="184"/>
      <c r="I23" s="180"/>
      <c r="J23" s="184"/>
      <c r="K23" s="180"/>
      <c r="L23" s="184"/>
      <c r="M23" s="180"/>
      <c r="N23" s="184"/>
      <c r="O23" s="180"/>
      <c r="P23" s="184"/>
      <c r="Q23" s="180"/>
      <c r="R23" s="184"/>
      <c r="S23" s="180"/>
      <c r="T23" s="184"/>
      <c r="U23" s="180"/>
      <c r="V23" s="184"/>
      <c r="W23" s="180"/>
      <c r="X23" s="184"/>
      <c r="Y23" s="180"/>
      <c r="Z23" s="184"/>
      <c r="AA23" s="180"/>
      <c r="AB23" s="184"/>
      <c r="AC23" s="180"/>
      <c r="AD23" s="184"/>
      <c r="AE23" s="180"/>
      <c r="AF23" s="184"/>
      <c r="AG23" s="184"/>
      <c r="AH23" s="184"/>
      <c r="AI23" s="179"/>
      <c r="AJ23" s="180"/>
      <c r="AK23" s="184"/>
      <c r="AL23" s="234"/>
      <c r="AM23" s="180"/>
      <c r="AN23" s="184"/>
      <c r="AO23" s="234"/>
      <c r="AP23" s="184"/>
      <c r="AQ23" s="184"/>
      <c r="AR23" s="234"/>
      <c r="AS23" s="184"/>
      <c r="AT23" s="184"/>
      <c r="AU23" s="234"/>
      <c r="AV23" s="184"/>
      <c r="AW23" s="184"/>
      <c r="AX23" s="234"/>
      <c r="AY23" s="184"/>
      <c r="AZ23" s="235"/>
      <c r="BA23" s="183"/>
      <c r="BB23" s="183"/>
      <c r="BC23" s="183"/>
      <c r="BD23" s="183"/>
      <c r="BE23" s="183"/>
      <c r="BF23" s="183"/>
      <c r="BG23" s="183"/>
      <c r="BH23" s="183"/>
    </row>
    <row r="24" spans="1:60" x14ac:dyDescent="0.2">
      <c r="A24" s="179"/>
      <c r="B24" s="179"/>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0"/>
      <c r="AF24" s="179"/>
      <c r="AG24" s="179"/>
      <c r="AH24" s="179"/>
      <c r="AI24" s="179"/>
      <c r="AJ24" s="180"/>
      <c r="AK24" s="179"/>
      <c r="AL24" s="179"/>
      <c r="AM24" s="180"/>
      <c r="AN24" s="179"/>
      <c r="AO24" s="179"/>
      <c r="AP24" s="179"/>
      <c r="AQ24" s="179"/>
      <c r="AR24" s="179"/>
      <c r="AS24" s="183"/>
      <c r="AT24" s="183"/>
      <c r="AU24" s="183"/>
      <c r="AV24" s="179"/>
      <c r="AW24" s="179"/>
      <c r="AX24" s="179"/>
      <c r="AY24" s="184"/>
      <c r="AZ24" s="179"/>
      <c r="BA24" s="179"/>
      <c r="BB24" s="179"/>
      <c r="BC24" s="179"/>
      <c r="BD24" s="179"/>
      <c r="BE24" s="179"/>
      <c r="BF24" s="179"/>
      <c r="BG24" s="179"/>
      <c r="BH24" s="179"/>
    </row>
    <row r="25" spans="1:60" x14ac:dyDescent="0.2">
      <c r="A25" s="179"/>
      <c r="B25" s="179"/>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79"/>
      <c r="AG25" s="180"/>
      <c r="AH25" s="180"/>
      <c r="AI25" s="179"/>
      <c r="AJ25" s="180"/>
      <c r="AK25" s="179"/>
      <c r="AL25" s="179"/>
      <c r="AM25" s="180"/>
      <c r="AN25" s="179"/>
      <c r="AO25" s="179"/>
      <c r="AP25" s="180"/>
      <c r="AQ25" s="179"/>
      <c r="AR25" s="179"/>
      <c r="AS25" s="183"/>
      <c r="AT25" s="183"/>
      <c r="AU25" s="183"/>
      <c r="AV25" s="180"/>
      <c r="AW25" s="179"/>
      <c r="AX25" s="179"/>
      <c r="AY25" s="184"/>
      <c r="AZ25" s="179"/>
      <c r="BA25" s="179"/>
      <c r="BB25" s="179"/>
      <c r="BC25" s="179"/>
      <c r="BD25" s="179"/>
      <c r="BE25" s="179"/>
      <c r="BF25" s="179"/>
      <c r="BG25" s="179"/>
      <c r="BH25" s="179"/>
    </row>
    <row r="26" spans="1:60" x14ac:dyDescent="0.2">
      <c r="A26" s="179"/>
      <c r="B26" s="179"/>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79"/>
      <c r="AG26" s="180"/>
      <c r="AH26" s="180"/>
      <c r="AI26" s="179"/>
      <c r="AJ26" s="180"/>
      <c r="AK26" s="179"/>
      <c r="AL26" s="179"/>
      <c r="AM26" s="180"/>
      <c r="AN26" s="179"/>
      <c r="AO26" s="179"/>
      <c r="AP26" s="180"/>
      <c r="AQ26" s="179"/>
      <c r="AR26" s="179"/>
      <c r="AS26" s="183"/>
      <c r="AT26" s="183"/>
      <c r="AU26" s="183"/>
      <c r="AV26" s="180"/>
      <c r="AW26" s="179"/>
      <c r="AX26" s="179"/>
      <c r="AY26" s="184"/>
      <c r="AZ26" s="179"/>
      <c r="BA26" s="179"/>
      <c r="BB26" s="179"/>
      <c r="BC26" s="179"/>
      <c r="BD26" s="179"/>
      <c r="BE26" s="179"/>
      <c r="BF26" s="179"/>
      <c r="BG26" s="179"/>
      <c r="BH26" s="179"/>
    </row>
    <row r="27" spans="1:60" ht="14.25" customHeight="1" x14ac:dyDescent="0.2">
      <c r="A27" s="179"/>
      <c r="B27" s="179"/>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79"/>
      <c r="AG27" s="180"/>
      <c r="AH27" s="180"/>
      <c r="AI27" s="179"/>
      <c r="AJ27" s="180"/>
      <c r="AK27" s="179"/>
      <c r="AL27" s="179"/>
      <c r="AM27" s="180"/>
      <c r="AN27" s="179"/>
      <c r="AO27" s="179"/>
      <c r="AP27" s="180"/>
      <c r="AQ27" s="179"/>
      <c r="AR27" s="179"/>
      <c r="AS27" s="183"/>
      <c r="AT27" s="183"/>
      <c r="AU27" s="183"/>
      <c r="AV27" s="180"/>
      <c r="AW27" s="179"/>
      <c r="AX27" s="179"/>
      <c r="AY27" s="184"/>
      <c r="AZ27" s="179"/>
      <c r="BA27" s="179"/>
      <c r="BB27" s="179"/>
      <c r="BC27" s="179"/>
      <c r="BD27" s="179"/>
      <c r="BE27" s="179"/>
      <c r="BF27" s="179"/>
      <c r="BG27" s="179"/>
      <c r="BH27" s="179"/>
    </row>
    <row r="28" spans="1:60" ht="14.25" customHeight="1" x14ac:dyDescent="0.2">
      <c r="A28" s="179"/>
      <c r="B28" s="179"/>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79"/>
      <c r="AG28" s="180"/>
      <c r="AH28" s="180"/>
      <c r="AI28" s="179"/>
      <c r="AJ28" s="180"/>
      <c r="AK28" s="179"/>
      <c r="AL28" s="179"/>
      <c r="AM28" s="180"/>
      <c r="AN28" s="179"/>
      <c r="AO28" s="179"/>
      <c r="AP28" s="179"/>
      <c r="AQ28" s="179"/>
      <c r="AR28" s="179"/>
      <c r="AS28" s="183"/>
      <c r="AT28" s="183"/>
      <c r="AU28" s="183"/>
      <c r="AV28" s="179"/>
      <c r="AW28" s="179"/>
      <c r="AX28" s="179"/>
      <c r="AY28" s="184"/>
      <c r="AZ28" s="179"/>
      <c r="BA28" s="179"/>
      <c r="BB28" s="179"/>
      <c r="BC28" s="179"/>
      <c r="BD28" s="179"/>
      <c r="BE28" s="179"/>
      <c r="BF28" s="179"/>
      <c r="BG28" s="179"/>
      <c r="BH28" s="179"/>
    </row>
    <row r="29" spans="1:60" x14ac:dyDescent="0.2">
      <c r="A29" s="179"/>
      <c r="B29" s="179"/>
      <c r="C29" s="180"/>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80"/>
      <c r="AF29" s="179"/>
      <c r="AG29" s="179"/>
      <c r="AH29" s="179"/>
      <c r="AI29" s="179"/>
      <c r="AJ29" s="180"/>
      <c r="AK29" s="179"/>
      <c r="AL29" s="179"/>
      <c r="AM29" s="180"/>
      <c r="AN29" s="179"/>
      <c r="AO29" s="179"/>
      <c r="AP29" s="179"/>
      <c r="AQ29" s="179"/>
      <c r="AR29" s="179"/>
      <c r="AS29" s="183"/>
      <c r="AT29" s="183"/>
      <c r="AU29" s="183"/>
      <c r="AV29" s="179"/>
      <c r="AW29" s="179"/>
      <c r="AX29" s="179"/>
      <c r="AY29" s="184"/>
      <c r="AZ29" s="179"/>
      <c r="BA29" s="179"/>
      <c r="BB29" s="179"/>
      <c r="BC29" s="179"/>
      <c r="BD29" s="179"/>
      <c r="BE29" s="179"/>
      <c r="BF29" s="179"/>
      <c r="BG29" s="179"/>
      <c r="BH29" s="179"/>
    </row>
    <row r="30" spans="1:60" x14ac:dyDescent="0.2">
      <c r="A30" s="179"/>
      <c r="B30" s="179"/>
      <c r="C30" s="179"/>
      <c r="D30" s="238"/>
      <c r="E30" s="239"/>
      <c r="F30" s="238"/>
      <c r="G30" s="239"/>
      <c r="H30" s="238"/>
      <c r="I30" s="239"/>
      <c r="J30" s="238"/>
      <c r="K30" s="239"/>
      <c r="L30" s="238"/>
      <c r="M30" s="239"/>
      <c r="N30" s="238"/>
      <c r="O30" s="239"/>
      <c r="P30" s="238"/>
      <c r="Q30" s="179"/>
      <c r="R30" s="238"/>
      <c r="S30" s="179"/>
      <c r="T30" s="238"/>
      <c r="U30" s="179"/>
      <c r="V30" s="238"/>
      <c r="W30" s="179"/>
      <c r="X30" s="238"/>
      <c r="Y30" s="179"/>
      <c r="Z30" s="238"/>
      <c r="AA30" s="179"/>
      <c r="AB30" s="238"/>
      <c r="AC30" s="179"/>
      <c r="AD30" s="238"/>
      <c r="AE30" s="179"/>
      <c r="AF30" s="179"/>
      <c r="AG30" s="179"/>
      <c r="AH30" s="238"/>
      <c r="AI30" s="179"/>
      <c r="AJ30" s="179"/>
      <c r="AK30" s="179"/>
      <c r="AL30" s="179"/>
      <c r="AM30" s="179"/>
      <c r="AN30" s="179"/>
      <c r="AO30" s="179"/>
      <c r="AP30" s="179"/>
      <c r="AQ30" s="179"/>
      <c r="AR30" s="179"/>
      <c r="AS30" s="183"/>
      <c r="AT30" s="183"/>
      <c r="AU30" s="183"/>
      <c r="AV30" s="179"/>
      <c r="AW30" s="179"/>
      <c r="AX30" s="179"/>
      <c r="AY30" s="183"/>
      <c r="AZ30" s="179"/>
      <c r="BA30" s="179"/>
      <c r="BB30" s="179"/>
      <c r="BC30" s="179"/>
      <c r="BD30" s="179"/>
      <c r="BE30" s="179"/>
      <c r="BF30" s="179"/>
      <c r="BG30" s="179"/>
      <c r="BH30" s="179"/>
    </row>
    <row r="31" spans="1:60" x14ac:dyDescent="0.2">
      <c r="A31" s="179"/>
      <c r="B31" s="179"/>
      <c r="C31" s="179"/>
      <c r="D31" s="238"/>
      <c r="E31" s="239"/>
      <c r="F31" s="238"/>
      <c r="G31" s="239"/>
      <c r="H31" s="238"/>
      <c r="I31" s="239"/>
      <c r="J31" s="238"/>
      <c r="K31" s="239"/>
      <c r="L31" s="238"/>
      <c r="M31" s="239"/>
      <c r="N31" s="238"/>
      <c r="O31" s="239"/>
      <c r="P31" s="238"/>
      <c r="Q31" s="179"/>
      <c r="R31" s="238"/>
      <c r="S31" s="179"/>
      <c r="T31" s="238"/>
      <c r="U31" s="179"/>
      <c r="V31" s="238"/>
      <c r="W31" s="179"/>
      <c r="X31" s="238"/>
      <c r="Y31" s="179"/>
      <c r="Z31" s="238"/>
      <c r="AA31" s="179"/>
      <c r="AB31" s="238"/>
      <c r="AC31" s="179"/>
      <c r="AD31" s="238"/>
      <c r="AE31" s="179"/>
      <c r="AF31" s="179"/>
      <c r="AG31" s="179"/>
      <c r="AH31" s="238"/>
      <c r="AI31" s="179"/>
      <c r="AJ31" s="179"/>
      <c r="AK31" s="179"/>
      <c r="AL31" s="179"/>
      <c r="AM31" s="179"/>
      <c r="AN31" s="179"/>
      <c r="AO31" s="179"/>
      <c r="AP31" s="179"/>
      <c r="AQ31" s="179"/>
      <c r="AR31" s="179"/>
      <c r="AS31" s="183"/>
      <c r="AT31" s="183"/>
      <c r="AU31" s="183"/>
      <c r="AV31" s="179"/>
      <c r="AW31" s="179"/>
      <c r="AX31" s="179"/>
      <c r="AY31" s="183"/>
      <c r="AZ31" s="179"/>
      <c r="BA31" s="179"/>
      <c r="BB31" s="179"/>
      <c r="BC31" s="179"/>
      <c r="BD31" s="179"/>
      <c r="BE31" s="179"/>
      <c r="BF31" s="179"/>
      <c r="BG31" s="179"/>
      <c r="BH31" s="179"/>
    </row>
    <row r="32" spans="1:60" x14ac:dyDescent="0.2">
      <c r="A32" s="179"/>
      <c r="B32" s="179"/>
      <c r="C32" s="179"/>
      <c r="D32" s="238"/>
      <c r="E32" s="239"/>
      <c r="F32" s="238"/>
      <c r="G32" s="239"/>
      <c r="H32" s="238"/>
      <c r="I32" s="239"/>
      <c r="J32" s="238"/>
      <c r="K32" s="239"/>
      <c r="L32" s="238"/>
      <c r="M32" s="239"/>
      <c r="N32" s="238"/>
      <c r="O32" s="239"/>
      <c r="P32" s="238"/>
      <c r="Q32" s="179"/>
      <c r="R32" s="238"/>
      <c r="S32" s="179"/>
      <c r="T32" s="238"/>
      <c r="U32" s="179"/>
      <c r="V32" s="238"/>
      <c r="W32" s="179"/>
      <c r="X32" s="238"/>
      <c r="Y32" s="179"/>
      <c r="Z32" s="238"/>
      <c r="AA32" s="179"/>
      <c r="AB32" s="238"/>
      <c r="AC32" s="179"/>
      <c r="AD32" s="238"/>
      <c r="AE32" s="179"/>
      <c r="AF32" s="179"/>
      <c r="AG32" s="179"/>
      <c r="AH32" s="238"/>
      <c r="AI32" s="179"/>
      <c r="AJ32" s="179"/>
      <c r="AK32" s="179"/>
      <c r="AL32" s="179"/>
      <c r="AM32" s="179"/>
      <c r="AN32" s="179"/>
      <c r="AO32" s="179"/>
      <c r="AP32" s="179"/>
      <c r="AQ32" s="179"/>
      <c r="AR32" s="179"/>
      <c r="AS32" s="183"/>
      <c r="AT32" s="183"/>
      <c r="AU32" s="183"/>
      <c r="AV32" s="179"/>
      <c r="AW32" s="179"/>
      <c r="AX32" s="179"/>
      <c r="AY32" s="183"/>
      <c r="AZ32" s="179"/>
      <c r="BA32" s="179"/>
      <c r="BB32" s="179"/>
      <c r="BC32" s="179"/>
      <c r="BD32" s="179"/>
      <c r="BE32" s="179"/>
      <c r="BF32" s="179"/>
      <c r="BG32" s="179"/>
      <c r="BH32" s="179"/>
    </row>
    <row r="33" spans="3:34" x14ac:dyDescent="0.2">
      <c r="C33" s="179"/>
      <c r="D33" s="238"/>
      <c r="E33" s="239"/>
      <c r="F33" s="238"/>
      <c r="G33" s="239"/>
      <c r="H33" s="238"/>
      <c r="I33" s="239"/>
      <c r="J33" s="238"/>
      <c r="K33" s="239"/>
      <c r="L33" s="238"/>
      <c r="M33" s="239"/>
      <c r="N33" s="238"/>
      <c r="O33" s="239"/>
      <c r="P33" s="238"/>
      <c r="Q33" s="179"/>
      <c r="R33" s="238"/>
      <c r="S33" s="179"/>
      <c r="T33" s="238"/>
      <c r="U33" s="179"/>
      <c r="V33" s="238"/>
      <c r="W33" s="179"/>
      <c r="X33" s="238"/>
      <c r="Y33" s="179"/>
      <c r="Z33" s="238"/>
      <c r="AA33" s="179"/>
      <c r="AB33" s="238"/>
      <c r="AC33" s="179"/>
      <c r="AD33" s="238"/>
      <c r="AE33" s="179"/>
      <c r="AF33" s="179"/>
      <c r="AG33" s="179"/>
      <c r="AH33" s="238"/>
    </row>
    <row r="34" spans="3:34" x14ac:dyDescent="0.2">
      <c r="C34" s="179"/>
      <c r="D34" s="240"/>
      <c r="E34" s="239"/>
      <c r="F34" s="240"/>
      <c r="G34" s="239"/>
      <c r="H34" s="240"/>
      <c r="I34" s="239"/>
      <c r="J34" s="240"/>
      <c r="K34" s="239"/>
      <c r="L34" s="240"/>
      <c r="M34" s="239"/>
      <c r="N34" s="240"/>
      <c r="O34" s="239"/>
      <c r="P34" s="240"/>
      <c r="Q34" s="179"/>
      <c r="R34" s="240"/>
      <c r="S34" s="179"/>
      <c r="T34" s="240"/>
      <c r="U34" s="179"/>
      <c r="V34" s="240"/>
      <c r="W34" s="179"/>
      <c r="X34" s="240"/>
      <c r="Y34" s="179"/>
      <c r="Z34" s="240"/>
      <c r="AA34" s="179"/>
      <c r="AB34" s="240"/>
      <c r="AC34" s="179"/>
      <c r="AD34" s="240"/>
      <c r="AE34" s="179"/>
      <c r="AF34" s="179"/>
      <c r="AG34" s="179"/>
      <c r="AH34" s="240"/>
    </row>
    <row r="35" spans="3:34" x14ac:dyDescent="0.2">
      <c r="C35" s="179"/>
      <c r="D35" s="240"/>
      <c r="E35" s="239"/>
      <c r="F35" s="240"/>
      <c r="G35" s="239"/>
      <c r="H35" s="240"/>
      <c r="I35" s="239"/>
      <c r="J35" s="240"/>
      <c r="K35" s="239"/>
      <c r="L35" s="240"/>
      <c r="M35" s="239"/>
      <c r="N35" s="240"/>
      <c r="O35" s="239"/>
      <c r="P35" s="240"/>
      <c r="Q35" s="179"/>
      <c r="R35" s="240"/>
      <c r="S35" s="179"/>
      <c r="T35" s="240"/>
      <c r="U35" s="179"/>
      <c r="V35" s="240"/>
      <c r="W35" s="179"/>
      <c r="X35" s="240"/>
      <c r="Y35" s="179"/>
      <c r="Z35" s="240"/>
      <c r="AA35" s="179"/>
      <c r="AB35" s="240"/>
      <c r="AC35" s="179"/>
      <c r="AD35" s="240"/>
      <c r="AE35" s="179"/>
      <c r="AF35" s="179"/>
      <c r="AG35" s="179"/>
      <c r="AH35" s="240"/>
    </row>
    <row r="36" spans="3:34" x14ac:dyDescent="0.2">
      <c r="C36" s="240"/>
      <c r="D36" s="240"/>
      <c r="E36" s="179"/>
      <c r="F36" s="240"/>
      <c r="G36" s="240"/>
      <c r="H36" s="240"/>
      <c r="I36" s="179"/>
      <c r="J36" s="240"/>
      <c r="K36" s="179"/>
      <c r="L36" s="240"/>
      <c r="M36" s="179"/>
      <c r="N36" s="240"/>
      <c r="O36" s="179"/>
      <c r="P36" s="240"/>
      <c r="Q36" s="179"/>
      <c r="R36" s="240"/>
      <c r="S36" s="179"/>
      <c r="T36" s="240"/>
      <c r="U36" s="179"/>
      <c r="V36" s="240"/>
      <c r="W36" s="179"/>
      <c r="X36" s="240"/>
      <c r="Y36" s="179"/>
      <c r="Z36" s="240"/>
      <c r="AA36" s="179"/>
      <c r="AB36" s="240"/>
      <c r="AC36" s="179"/>
      <c r="AD36" s="240"/>
      <c r="AE36" s="179"/>
      <c r="AF36" s="179"/>
      <c r="AG36" s="179"/>
      <c r="AH36" s="240"/>
    </row>
    <row r="39" spans="3:34" x14ac:dyDescent="0.2">
      <c r="C39" s="179"/>
      <c r="D39" s="241"/>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row>
    <row r="40" spans="3:34" x14ac:dyDescent="0.2">
      <c r="C40" s="179"/>
      <c r="D40" s="241"/>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row>
    <row r="41" spans="3:34" x14ac:dyDescent="0.2">
      <c r="C41" s="180"/>
      <c r="D41" s="179"/>
      <c r="E41" s="180"/>
      <c r="F41" s="179"/>
      <c r="G41" s="180"/>
      <c r="H41" s="179"/>
      <c r="I41" s="180"/>
      <c r="J41" s="179"/>
      <c r="K41" s="180"/>
      <c r="L41" s="179"/>
      <c r="M41" s="180"/>
      <c r="N41" s="179"/>
      <c r="O41" s="180"/>
      <c r="P41" s="179"/>
      <c r="Q41" s="180"/>
      <c r="R41" s="179"/>
      <c r="S41" s="180"/>
      <c r="T41" s="179"/>
      <c r="U41" s="180"/>
      <c r="V41" s="179"/>
      <c r="W41" s="180"/>
      <c r="X41" s="179"/>
      <c r="Y41" s="180"/>
      <c r="Z41" s="179"/>
      <c r="AA41" s="180"/>
      <c r="AB41" s="179"/>
      <c r="AC41" s="180"/>
      <c r="AD41" s="179"/>
      <c r="AE41" s="180"/>
      <c r="AF41" s="179"/>
      <c r="AG41" s="180"/>
      <c r="AH41" s="179"/>
    </row>
    <row r="66" spans="3:15" x14ac:dyDescent="0.2">
      <c r="C66" s="133" t="s">
        <v>105</v>
      </c>
      <c r="D66" s="308" t="s">
        <v>106</v>
      </c>
      <c r="E66" s="308"/>
      <c r="F66" s="308"/>
      <c r="G66" s="308"/>
      <c r="H66" s="308"/>
      <c r="I66" s="308"/>
      <c r="J66" s="308"/>
      <c r="K66" s="308"/>
      <c r="L66" s="308"/>
      <c r="M66" s="308"/>
      <c r="N66" s="308"/>
      <c r="O66" s="308"/>
    </row>
    <row r="67" spans="3:15" x14ac:dyDescent="0.2">
      <c r="C67"/>
      <c r="D67" s="307" t="s">
        <v>108</v>
      </c>
      <c r="E67" s="307"/>
      <c r="F67" s="307"/>
      <c r="G67" s="307"/>
      <c r="H67" s="307"/>
      <c r="I67" s="307"/>
      <c r="J67" s="307"/>
      <c r="K67" s="307"/>
      <c r="L67" s="307"/>
      <c r="M67" s="307"/>
      <c r="N67" s="307"/>
      <c r="O67" s="307"/>
    </row>
    <row r="68" spans="3:15" x14ac:dyDescent="0.2">
      <c r="C68"/>
      <c r="D68" s="307" t="s">
        <v>110</v>
      </c>
      <c r="E68" s="307"/>
      <c r="F68" s="307"/>
      <c r="G68" s="307"/>
      <c r="H68" s="307"/>
      <c r="I68" s="307"/>
      <c r="J68" s="307"/>
      <c r="K68" s="307"/>
      <c r="L68" s="307"/>
      <c r="M68" s="307"/>
      <c r="N68" s="307"/>
      <c r="O68" s="307"/>
    </row>
    <row r="69" spans="3:15" x14ac:dyDescent="0.2">
      <c r="C69" s="180"/>
      <c r="D69" s="179" t="s">
        <v>111</v>
      </c>
      <c r="E69" s="180"/>
      <c r="F69" s="179"/>
      <c r="G69" s="180"/>
      <c r="H69" s="179"/>
      <c r="I69" s="179"/>
      <c r="J69" s="179"/>
      <c r="K69" s="180"/>
      <c r="L69" s="179"/>
      <c r="M69" s="180"/>
      <c r="N69" s="179"/>
      <c r="O69" s="180"/>
    </row>
    <row r="72" spans="3:15" x14ac:dyDescent="0.2">
      <c r="C72" s="179"/>
      <c r="D72" s="179" t="s">
        <v>124</v>
      </c>
      <c r="E72" s="179"/>
      <c r="F72" s="179"/>
      <c r="G72" s="179"/>
      <c r="H72" s="179"/>
      <c r="I72" s="179"/>
      <c r="J72" s="179"/>
      <c r="K72" s="179"/>
      <c r="L72" s="179"/>
      <c r="M72" s="179"/>
      <c r="N72" s="179"/>
      <c r="O72" s="179"/>
    </row>
    <row r="73" spans="3:15" x14ac:dyDescent="0.2">
      <c r="C73" s="179"/>
      <c r="D73" s="179" t="s">
        <v>125</v>
      </c>
      <c r="E73" s="179"/>
      <c r="F73" s="179"/>
      <c r="G73" s="179"/>
      <c r="H73" s="179"/>
      <c r="I73" s="179"/>
      <c r="J73" s="179"/>
      <c r="K73" s="179"/>
      <c r="L73" s="179"/>
      <c r="M73" s="179"/>
      <c r="N73" s="179"/>
      <c r="O73" s="179"/>
    </row>
    <row r="75" spans="3:15" x14ac:dyDescent="0.2">
      <c r="C75" s="179"/>
      <c r="D75" s="179" t="s">
        <v>126</v>
      </c>
      <c r="E75" s="179"/>
      <c r="F75" s="179"/>
      <c r="G75" s="179"/>
      <c r="H75" s="179"/>
      <c r="I75" s="179"/>
      <c r="J75" s="179"/>
      <c r="K75" s="179"/>
      <c r="L75" s="179"/>
      <c r="M75" s="179"/>
      <c r="N75" s="179"/>
      <c r="O75" s="179"/>
    </row>
    <row r="65536" spans="33:33" x14ac:dyDescent="0.2">
      <c r="AG65536" s="180"/>
    </row>
  </sheetData>
  <mergeCells count="45">
    <mergeCell ref="A4:B4"/>
    <mergeCell ref="C4:D4"/>
    <mergeCell ref="E4:F4"/>
    <mergeCell ref="G4:H4"/>
    <mergeCell ref="I4:J4"/>
    <mergeCell ref="AY4:AZ4"/>
    <mergeCell ref="AJ5:AJ6"/>
    <mergeCell ref="AK5:AK6"/>
    <mergeCell ref="Y4:Z4"/>
    <mergeCell ref="AA4:AB4"/>
    <mergeCell ref="AC4:AD4"/>
    <mergeCell ref="AE4:AF4"/>
    <mergeCell ref="AS4:AT4"/>
    <mergeCell ref="AV4:AW4"/>
    <mergeCell ref="AJ4:AK4"/>
    <mergeCell ref="AM4:AN4"/>
    <mergeCell ref="AG4:AH4"/>
    <mergeCell ref="AP4:AQ4"/>
    <mergeCell ref="D68:O68"/>
    <mergeCell ref="D66:O66"/>
    <mergeCell ref="S7:T7"/>
    <mergeCell ref="AA7:AB7"/>
    <mergeCell ref="E7:F7"/>
    <mergeCell ref="Y7:Z7"/>
    <mergeCell ref="C7:D7"/>
    <mergeCell ref="G7:H7"/>
    <mergeCell ref="I7:J7"/>
    <mergeCell ref="K7:L7"/>
    <mergeCell ref="M7:N7"/>
    <mergeCell ref="O7:P7"/>
    <mergeCell ref="U7:V7"/>
    <mergeCell ref="W7:X7"/>
    <mergeCell ref="Q7:R7"/>
    <mergeCell ref="Q4:R4"/>
    <mergeCell ref="S4:T4"/>
    <mergeCell ref="D67:O67"/>
    <mergeCell ref="U4:V4"/>
    <mergeCell ref="AM7:AN7"/>
    <mergeCell ref="AC7:AD7"/>
    <mergeCell ref="AE7:AF7"/>
    <mergeCell ref="AJ7:AK7"/>
    <mergeCell ref="W4:X4"/>
    <mergeCell ref="K4:L4"/>
    <mergeCell ref="M4:N4"/>
    <mergeCell ref="O4:P4"/>
  </mergeCells>
  <phoneticPr fontId="14" type="noConversion"/>
  <printOptions horizontalCentered="1"/>
  <pageMargins left="0" right="0" top="0.5" bottom="0.5" header="0.3" footer="0.3"/>
  <pageSetup paperSize="5" scale="33" orientation="landscape" r:id="rId1"/>
  <headerFooter>
    <oddFooter>&amp;L&amp;D&amp;R&amp;Z&amp;F</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H27"/>
  <sheetViews>
    <sheetView workbookViewId="0">
      <pane xSplit="2" ySplit="7" topLeftCell="C8" activePane="bottomRight" state="frozen"/>
      <selection pane="topRight" activeCell="C1" sqref="C1"/>
      <selection pane="bottomLeft" activeCell="A8" sqref="A8"/>
      <selection pane="bottomRight"/>
    </sheetView>
  </sheetViews>
  <sheetFormatPr defaultColWidth="9.140625" defaultRowHeight="12.75" x14ac:dyDescent="0.2"/>
  <cols>
    <col min="1" max="1" width="6" style="82" customWidth="1"/>
    <col min="2" max="2" width="7.7109375" style="82" customWidth="1"/>
    <col min="3" max="26" width="10.7109375" style="82" customWidth="1"/>
    <col min="27" max="28" width="15" style="82" customWidth="1"/>
    <col min="29" max="34" width="10.7109375" style="82" customWidth="1"/>
    <col min="35" max="35" width="4.7109375" style="82" customWidth="1"/>
    <col min="36" max="36" width="12" style="82" customWidth="1"/>
    <col min="37" max="37" width="11.42578125" style="82" customWidth="1"/>
    <col min="38" max="38" width="4.7109375" style="82" customWidth="1"/>
    <col min="39" max="40" width="10.7109375" style="82" customWidth="1"/>
    <col min="41" max="41" width="4.7109375" style="82" customWidth="1"/>
    <col min="42" max="43" width="10.7109375" style="82" customWidth="1"/>
    <col min="44" max="44" width="4.7109375" style="82" customWidth="1"/>
    <col min="45" max="46" width="10.7109375" style="86" customWidth="1"/>
    <col min="47" max="47" width="4.7109375" style="86" customWidth="1"/>
    <col min="48" max="48" width="10.7109375" style="82" customWidth="1"/>
    <col min="49" max="49" width="15.28515625" style="82" customWidth="1"/>
    <col min="50" max="50" width="4.7109375" style="82" customWidth="1"/>
    <col min="51" max="51" width="10.7109375" style="86" customWidth="1"/>
    <col min="52" max="52" width="10.7109375" style="82" customWidth="1"/>
    <col min="53" max="16384" width="9.140625" style="82"/>
  </cols>
  <sheetData>
    <row r="1" spans="1:60" ht="15.75" x14ac:dyDescent="0.25">
      <c r="A1" s="179"/>
      <c r="B1" s="83"/>
      <c r="C1" s="84" t="s">
        <v>128</v>
      </c>
      <c r="D1" s="83"/>
      <c r="E1" s="143"/>
      <c r="F1" s="143"/>
      <c r="G1" s="144"/>
      <c r="H1" s="144"/>
      <c r="I1" s="84"/>
      <c r="J1" s="179"/>
      <c r="K1" s="179"/>
      <c r="L1" s="179"/>
      <c r="M1" s="179"/>
      <c r="N1" s="179"/>
      <c r="O1" s="143"/>
      <c r="P1" s="179"/>
      <c r="Q1" s="179"/>
      <c r="R1" s="179"/>
      <c r="S1" s="179"/>
      <c r="T1" s="179"/>
      <c r="U1" s="179"/>
      <c r="V1" s="179"/>
      <c r="W1" s="179"/>
      <c r="X1" s="179"/>
      <c r="Y1" s="186"/>
      <c r="Z1" s="182"/>
      <c r="AA1" s="179"/>
      <c r="AB1" s="179"/>
      <c r="AC1" s="186"/>
      <c r="AD1" s="179"/>
      <c r="AE1" s="179"/>
      <c r="AF1" s="179"/>
      <c r="AG1" s="179"/>
      <c r="AH1" s="179"/>
      <c r="AI1" s="179"/>
      <c r="AJ1" s="179"/>
      <c r="AK1" s="179"/>
      <c r="AL1" s="179"/>
      <c r="AM1" s="179"/>
      <c r="AN1" s="179"/>
      <c r="AO1" s="179"/>
      <c r="AP1" s="179"/>
      <c r="AQ1" s="179"/>
      <c r="AR1" s="179"/>
      <c r="AS1" s="183"/>
      <c r="AT1" s="183"/>
      <c r="AU1" s="183"/>
      <c r="AV1" s="179"/>
      <c r="AW1" s="179"/>
      <c r="AX1" s="179"/>
      <c r="AY1" s="183"/>
      <c r="AZ1" s="179"/>
      <c r="BA1" s="179"/>
      <c r="BB1" s="179"/>
      <c r="BC1" s="179"/>
      <c r="BD1" s="179"/>
      <c r="BE1" s="179"/>
      <c r="BF1" s="179"/>
      <c r="BG1" s="179"/>
      <c r="BH1" s="179"/>
    </row>
    <row r="2" spans="1:60" x14ac:dyDescent="0.2">
      <c r="A2" s="185"/>
      <c r="B2" s="143" t="s">
        <v>1</v>
      </c>
      <c r="C2" s="143"/>
      <c r="D2" s="143"/>
      <c r="E2" s="143"/>
      <c r="F2" s="143"/>
      <c r="G2" s="144"/>
      <c r="H2" s="144"/>
      <c r="I2" s="143"/>
      <c r="J2" s="179"/>
      <c r="K2" s="179"/>
      <c r="L2" s="179"/>
      <c r="M2" s="179"/>
      <c r="N2" s="179"/>
      <c r="O2" s="143"/>
      <c r="P2" s="179"/>
      <c r="Q2" s="179"/>
      <c r="R2" s="179"/>
      <c r="S2" s="179"/>
      <c r="T2" s="179"/>
      <c r="U2" s="87"/>
      <c r="V2" s="179"/>
      <c r="W2" s="87"/>
      <c r="X2" s="179"/>
      <c r="Y2" s="186"/>
      <c r="Z2" s="186"/>
      <c r="AA2" s="179"/>
      <c r="AB2" s="179"/>
      <c r="AC2" s="186"/>
      <c r="AD2" s="179"/>
      <c r="AE2" s="179"/>
      <c r="AF2" s="179"/>
      <c r="AG2" s="179"/>
      <c r="AH2" s="179"/>
      <c r="AI2" s="179"/>
      <c r="AJ2" s="179"/>
      <c r="AK2" s="179"/>
      <c r="AL2" s="179"/>
      <c r="AM2" s="179"/>
      <c r="AN2" s="179"/>
      <c r="AO2" s="179"/>
      <c r="AP2" s="87" t="s">
        <v>2</v>
      </c>
      <c r="AQ2" s="179"/>
      <c r="AR2" s="179"/>
      <c r="AS2" s="183"/>
      <c r="AT2" s="183"/>
      <c r="AU2" s="183"/>
      <c r="AV2" s="179"/>
      <c r="AW2" s="179"/>
      <c r="AX2" s="179"/>
      <c r="AY2" s="183"/>
      <c r="AZ2" s="179"/>
      <c r="BA2" s="179"/>
      <c r="BB2" s="179"/>
      <c r="BC2" s="179"/>
      <c r="BD2" s="179"/>
      <c r="BE2" s="179"/>
      <c r="BF2" s="179"/>
      <c r="BG2" s="179"/>
      <c r="BH2" s="179"/>
    </row>
    <row r="3" spans="1:60" ht="13.5" thickBot="1" x14ac:dyDescent="0.25">
      <c r="A3" s="187"/>
      <c r="B3" s="143"/>
      <c r="C3" s="187" t="s">
        <v>129</v>
      </c>
      <c r="D3" s="143"/>
      <c r="E3" s="143"/>
      <c r="F3" s="143"/>
      <c r="G3" s="144"/>
      <c r="H3" s="144"/>
      <c r="I3" s="143"/>
      <c r="J3" s="179"/>
      <c r="K3" s="179"/>
      <c r="L3" s="179"/>
      <c r="M3" s="179"/>
      <c r="N3" s="179"/>
      <c r="O3" s="143"/>
      <c r="P3" s="179"/>
      <c r="Q3" s="179"/>
      <c r="R3" s="179"/>
      <c r="S3" s="179"/>
      <c r="T3" s="179"/>
      <c r="U3" s="88"/>
      <c r="V3" s="179"/>
      <c r="W3" s="189"/>
      <c r="X3" s="189"/>
      <c r="Y3" s="186"/>
      <c r="Z3" s="187"/>
      <c r="AA3" s="179"/>
      <c r="AB3" s="179"/>
      <c r="AC3" s="179"/>
      <c r="AD3" s="186"/>
      <c r="AE3" s="186"/>
      <c r="AF3" s="186"/>
      <c r="AG3" s="186"/>
      <c r="AH3" s="186"/>
      <c r="AI3" s="179"/>
      <c r="AJ3" s="179"/>
      <c r="AK3" s="179"/>
      <c r="AL3" s="179"/>
      <c r="AM3" s="179"/>
      <c r="AN3" s="179"/>
      <c r="AO3" s="179"/>
      <c r="AP3" s="87"/>
      <c r="AQ3" s="179"/>
      <c r="AR3" s="179"/>
      <c r="AS3" s="183"/>
      <c r="AT3" s="183"/>
      <c r="AU3" s="183"/>
      <c r="AV3" s="186"/>
      <c r="AW3" s="186"/>
      <c r="AX3" s="179"/>
      <c r="AY3" s="183"/>
      <c r="AZ3" s="179"/>
      <c r="BA3" s="179"/>
      <c r="BB3" s="179"/>
      <c r="BC3" s="179"/>
      <c r="BD3" s="179"/>
      <c r="BE3" s="179"/>
      <c r="BF3" s="179"/>
      <c r="BG3" s="179"/>
      <c r="BH3" s="179"/>
    </row>
    <row r="4" spans="1:60" ht="28.9" customHeight="1" x14ac:dyDescent="0.2">
      <c r="A4" s="295" t="s">
        <v>130</v>
      </c>
      <c r="B4" s="284"/>
      <c r="C4" s="296" t="s">
        <v>4</v>
      </c>
      <c r="D4" s="297"/>
      <c r="E4" s="296" t="s">
        <v>5</v>
      </c>
      <c r="F4" s="297"/>
      <c r="G4" s="298" t="s">
        <v>6</v>
      </c>
      <c r="H4" s="299"/>
      <c r="I4" s="283" t="s">
        <v>95</v>
      </c>
      <c r="J4" s="293"/>
      <c r="K4" s="283" t="s">
        <v>127</v>
      </c>
      <c r="L4" s="293"/>
      <c r="M4" s="301" t="s">
        <v>9</v>
      </c>
      <c r="N4" s="302"/>
      <c r="O4" s="296" t="s">
        <v>10</v>
      </c>
      <c r="P4" s="297"/>
      <c r="Q4" s="296" t="s">
        <v>11</v>
      </c>
      <c r="R4" s="297"/>
      <c r="S4" s="283" t="s">
        <v>12</v>
      </c>
      <c r="T4" s="293"/>
      <c r="U4" s="283" t="s">
        <v>13</v>
      </c>
      <c r="V4" s="293"/>
      <c r="W4" s="283" t="s">
        <v>14</v>
      </c>
      <c r="X4" s="293"/>
      <c r="Y4" s="286" t="s">
        <v>15</v>
      </c>
      <c r="Z4" s="303"/>
      <c r="AA4" s="301" t="s">
        <v>16</v>
      </c>
      <c r="AB4" s="284"/>
      <c r="AC4" s="291" t="s">
        <v>65</v>
      </c>
      <c r="AD4" s="304"/>
      <c r="AE4" s="291" t="s">
        <v>17</v>
      </c>
      <c r="AF4" s="282"/>
      <c r="AG4" s="283" t="s">
        <v>18</v>
      </c>
      <c r="AH4" s="284"/>
      <c r="AI4" s="89"/>
      <c r="AJ4" s="300" t="s">
        <v>19</v>
      </c>
      <c r="AK4" s="284"/>
      <c r="AL4" s="89"/>
      <c r="AM4" s="286" t="s">
        <v>20</v>
      </c>
      <c r="AN4" s="284"/>
      <c r="AO4" s="89"/>
      <c r="AP4" s="287" t="s">
        <v>21</v>
      </c>
      <c r="AQ4" s="288"/>
      <c r="AR4" s="89"/>
      <c r="AS4" s="289" t="s">
        <v>22</v>
      </c>
      <c r="AT4" s="290"/>
      <c r="AU4" s="90"/>
      <c r="AV4" s="291" t="s">
        <v>23</v>
      </c>
      <c r="AW4" s="292"/>
      <c r="AX4" s="89"/>
      <c r="AY4" s="283" t="s">
        <v>24</v>
      </c>
      <c r="AZ4" s="293"/>
      <c r="BA4" s="87"/>
      <c r="BB4" s="179"/>
      <c r="BC4" s="179"/>
      <c r="BD4" s="179"/>
      <c r="BE4" s="179"/>
      <c r="BF4" s="179"/>
      <c r="BG4" s="179"/>
      <c r="BH4" s="179"/>
    </row>
    <row r="5" spans="1:60" ht="13.15" customHeight="1" x14ac:dyDescent="0.2">
      <c r="A5" s="91"/>
      <c r="B5" s="92"/>
      <c r="C5" s="93" t="s">
        <v>1</v>
      </c>
      <c r="D5" s="94" t="s">
        <v>29</v>
      </c>
      <c r="E5" s="93" t="s">
        <v>1</v>
      </c>
      <c r="F5" s="94" t="s">
        <v>29</v>
      </c>
      <c r="G5" s="93" t="s">
        <v>1</v>
      </c>
      <c r="H5" s="94" t="s">
        <v>29</v>
      </c>
      <c r="I5" s="93" t="s">
        <v>1</v>
      </c>
      <c r="J5" s="94" t="s">
        <v>29</v>
      </c>
      <c r="K5" s="93" t="s">
        <v>1</v>
      </c>
      <c r="L5" s="94" t="s">
        <v>29</v>
      </c>
      <c r="M5" s="93" t="s">
        <v>1</v>
      </c>
      <c r="N5" s="94" t="s">
        <v>29</v>
      </c>
      <c r="O5" s="93" t="s">
        <v>1</v>
      </c>
      <c r="P5" s="94" t="s">
        <v>29</v>
      </c>
      <c r="Q5" s="93" t="s">
        <v>1</v>
      </c>
      <c r="R5" s="94" t="s">
        <v>29</v>
      </c>
      <c r="S5" s="93" t="s">
        <v>1</v>
      </c>
      <c r="T5" s="94" t="s">
        <v>29</v>
      </c>
      <c r="U5" s="93" t="s">
        <v>1</v>
      </c>
      <c r="V5" s="94" t="s">
        <v>29</v>
      </c>
      <c r="W5" s="93" t="s">
        <v>1</v>
      </c>
      <c r="X5" s="94" t="s">
        <v>29</v>
      </c>
      <c r="Y5" s="93" t="s">
        <v>1</v>
      </c>
      <c r="Z5" s="94" t="s">
        <v>29</v>
      </c>
      <c r="AA5" s="93" t="s">
        <v>1</v>
      </c>
      <c r="AB5" s="94" t="s">
        <v>29</v>
      </c>
      <c r="AC5" s="93" t="s">
        <v>1</v>
      </c>
      <c r="AD5" s="94" t="s">
        <v>29</v>
      </c>
      <c r="AE5" s="93" t="s">
        <v>1</v>
      </c>
      <c r="AF5" s="94" t="s">
        <v>29</v>
      </c>
      <c r="AG5" s="93" t="s">
        <v>1</v>
      </c>
      <c r="AH5" s="94" t="s">
        <v>29</v>
      </c>
      <c r="AI5" s="95"/>
      <c r="AJ5" s="309" t="s">
        <v>29</v>
      </c>
      <c r="AK5" s="277" t="s">
        <v>30</v>
      </c>
      <c r="AL5" s="95"/>
      <c r="AM5" s="93" t="s">
        <v>1</v>
      </c>
      <c r="AN5" s="94" t="s">
        <v>29</v>
      </c>
      <c r="AO5" s="95"/>
      <c r="AP5" s="93" t="s">
        <v>1</v>
      </c>
      <c r="AQ5" s="94" t="s">
        <v>29</v>
      </c>
      <c r="AR5" s="95"/>
      <c r="AS5" s="96" t="s">
        <v>1</v>
      </c>
      <c r="AT5" s="97" t="s">
        <v>29</v>
      </c>
      <c r="AU5" s="98"/>
      <c r="AV5" s="93" t="s">
        <v>1</v>
      </c>
      <c r="AW5" s="94" t="s">
        <v>29</v>
      </c>
      <c r="AX5" s="95"/>
      <c r="AY5" s="96" t="s">
        <v>1</v>
      </c>
      <c r="AZ5" s="94" t="s">
        <v>29</v>
      </c>
      <c r="BA5" s="99"/>
      <c r="BB5" s="186"/>
      <c r="BC5" s="179"/>
      <c r="BD5" s="179"/>
      <c r="BE5" s="179"/>
      <c r="BF5" s="179"/>
      <c r="BG5" s="179"/>
      <c r="BH5" s="179"/>
    </row>
    <row r="6" spans="1:60" ht="13.5" customHeight="1" x14ac:dyDescent="0.2">
      <c r="A6" s="100" t="s">
        <v>31</v>
      </c>
      <c r="B6" s="101" t="s">
        <v>32</v>
      </c>
      <c r="C6" s="102" t="s">
        <v>29</v>
      </c>
      <c r="D6" s="103" t="s">
        <v>33</v>
      </c>
      <c r="E6" s="102" t="s">
        <v>29</v>
      </c>
      <c r="F6" s="103" t="s">
        <v>33</v>
      </c>
      <c r="G6" s="102" t="s">
        <v>29</v>
      </c>
      <c r="H6" s="103" t="s">
        <v>33</v>
      </c>
      <c r="I6" s="102" t="s">
        <v>29</v>
      </c>
      <c r="J6" s="103" t="s">
        <v>33</v>
      </c>
      <c r="K6" s="102" t="s">
        <v>29</v>
      </c>
      <c r="L6" s="103" t="s">
        <v>33</v>
      </c>
      <c r="M6" s="102" t="s">
        <v>29</v>
      </c>
      <c r="N6" s="103" t="s">
        <v>33</v>
      </c>
      <c r="O6" s="102" t="s">
        <v>29</v>
      </c>
      <c r="P6" s="103" t="s">
        <v>33</v>
      </c>
      <c r="Q6" s="102" t="s">
        <v>29</v>
      </c>
      <c r="R6" s="103" t="s">
        <v>33</v>
      </c>
      <c r="S6" s="102" t="s">
        <v>29</v>
      </c>
      <c r="T6" s="103" t="s">
        <v>33</v>
      </c>
      <c r="U6" s="102" t="s">
        <v>29</v>
      </c>
      <c r="V6" s="103" t="s">
        <v>33</v>
      </c>
      <c r="W6" s="102" t="s">
        <v>29</v>
      </c>
      <c r="X6" s="103" t="s">
        <v>33</v>
      </c>
      <c r="Y6" s="102" t="s">
        <v>29</v>
      </c>
      <c r="Z6" s="103" t="s">
        <v>33</v>
      </c>
      <c r="AA6" s="102" t="s">
        <v>29</v>
      </c>
      <c r="AB6" s="103" t="s">
        <v>33</v>
      </c>
      <c r="AC6" s="102" t="s">
        <v>29</v>
      </c>
      <c r="AD6" s="103" t="s">
        <v>33</v>
      </c>
      <c r="AE6" s="102" t="s">
        <v>29</v>
      </c>
      <c r="AF6" s="103" t="s">
        <v>33</v>
      </c>
      <c r="AG6" s="102" t="s">
        <v>29</v>
      </c>
      <c r="AH6" s="103" t="s">
        <v>33</v>
      </c>
      <c r="AI6" s="104"/>
      <c r="AJ6" s="310"/>
      <c r="AK6" s="278"/>
      <c r="AL6" s="104"/>
      <c r="AM6" s="102" t="s">
        <v>29</v>
      </c>
      <c r="AN6" s="103" t="s">
        <v>33</v>
      </c>
      <c r="AO6" s="104"/>
      <c r="AP6" s="102" t="s">
        <v>29</v>
      </c>
      <c r="AQ6" s="103" t="s">
        <v>33</v>
      </c>
      <c r="AR6" s="104"/>
      <c r="AS6" s="105" t="s">
        <v>29</v>
      </c>
      <c r="AT6" s="106" t="s">
        <v>33</v>
      </c>
      <c r="AU6" s="107"/>
      <c r="AV6" s="102" t="s">
        <v>29</v>
      </c>
      <c r="AW6" s="103" t="s">
        <v>33</v>
      </c>
      <c r="AX6" s="104"/>
      <c r="AY6" s="105" t="s">
        <v>29</v>
      </c>
      <c r="AZ6" s="103" t="s">
        <v>33</v>
      </c>
      <c r="BA6" s="99"/>
      <c r="BB6" s="179"/>
      <c r="BC6" s="179"/>
      <c r="BD6" s="179"/>
      <c r="BE6" s="179"/>
      <c r="BF6" s="179"/>
      <c r="BG6" s="179"/>
      <c r="BH6" s="179"/>
    </row>
    <row r="7" spans="1:60" ht="28.15" customHeight="1" thickBot="1" x14ac:dyDescent="0.25">
      <c r="A7" s="108"/>
      <c r="B7" s="109"/>
      <c r="C7" s="270" t="s">
        <v>34</v>
      </c>
      <c r="D7" s="271"/>
      <c r="E7" s="270" t="s">
        <v>35</v>
      </c>
      <c r="F7" s="271"/>
      <c r="G7" s="270" t="s">
        <v>36</v>
      </c>
      <c r="H7" s="271"/>
      <c r="I7" s="270" t="s">
        <v>37</v>
      </c>
      <c r="J7" s="271"/>
      <c r="K7" s="270" t="s">
        <v>38</v>
      </c>
      <c r="L7" s="271"/>
      <c r="M7" s="270" t="s">
        <v>90</v>
      </c>
      <c r="N7" s="271"/>
      <c r="O7" s="270" t="s">
        <v>10</v>
      </c>
      <c r="P7" s="271"/>
      <c r="Q7" s="270" t="s">
        <v>40</v>
      </c>
      <c r="R7" s="271"/>
      <c r="S7" s="270" t="s">
        <v>41</v>
      </c>
      <c r="T7" s="271"/>
      <c r="U7" s="270" t="s">
        <v>42</v>
      </c>
      <c r="V7" s="271"/>
      <c r="W7" s="270" t="s">
        <v>14</v>
      </c>
      <c r="X7" s="271"/>
      <c r="Y7" s="270" t="s">
        <v>15</v>
      </c>
      <c r="Z7" s="271"/>
      <c r="AA7" s="270" t="s">
        <v>43</v>
      </c>
      <c r="AB7" s="271"/>
      <c r="AC7" s="270"/>
      <c r="AD7" s="271"/>
      <c r="AE7" s="270"/>
      <c r="AF7" s="271"/>
      <c r="AG7" s="110"/>
      <c r="AH7" s="111"/>
      <c r="AI7" s="112"/>
      <c r="AJ7" s="270" t="s">
        <v>44</v>
      </c>
      <c r="AK7" s="271"/>
      <c r="AL7" s="112"/>
      <c r="AM7" s="270" t="s">
        <v>45</v>
      </c>
      <c r="AN7" s="271"/>
      <c r="AO7" s="112"/>
      <c r="AP7" s="110"/>
      <c r="AQ7" s="109"/>
      <c r="AR7" s="112"/>
      <c r="AS7" s="113"/>
      <c r="AT7" s="114"/>
      <c r="AU7" s="98"/>
      <c r="AV7" s="110"/>
      <c r="AW7" s="111"/>
      <c r="AX7" s="112"/>
      <c r="AY7" s="113"/>
      <c r="AZ7" s="109"/>
      <c r="BA7" s="115"/>
      <c r="BB7" s="179"/>
      <c r="BC7" s="179"/>
      <c r="BD7" s="179"/>
      <c r="BE7" s="179"/>
      <c r="BF7" s="179"/>
      <c r="BG7" s="179"/>
      <c r="BH7" s="179"/>
    </row>
    <row r="8" spans="1:60" x14ac:dyDescent="0.2">
      <c r="A8" s="190"/>
      <c r="B8" s="191"/>
      <c r="C8" s="190"/>
      <c r="D8" s="191"/>
      <c r="E8" s="190"/>
      <c r="F8" s="191"/>
      <c r="G8" s="190"/>
      <c r="H8" s="191"/>
      <c r="I8" s="190"/>
      <c r="J8" s="191"/>
      <c r="K8" s="190"/>
      <c r="L8" s="191"/>
      <c r="M8" s="190"/>
      <c r="N8" s="191"/>
      <c r="O8" s="190"/>
      <c r="P8" s="191"/>
      <c r="Q8" s="190"/>
      <c r="R8" s="191"/>
      <c r="S8" s="190"/>
      <c r="T8" s="191"/>
      <c r="U8" s="193"/>
      <c r="V8" s="193"/>
      <c r="W8" s="190"/>
      <c r="X8" s="191"/>
      <c r="Y8" s="190"/>
      <c r="Z8" s="191"/>
      <c r="AA8" s="242"/>
      <c r="AB8" s="226"/>
      <c r="AC8" s="190"/>
      <c r="AD8" s="191"/>
      <c r="AE8" s="190"/>
      <c r="AF8" s="191"/>
      <c r="AG8" s="190"/>
      <c r="AH8" s="193"/>
      <c r="AI8" s="197"/>
      <c r="AJ8" s="190"/>
      <c r="AK8" s="191"/>
      <c r="AL8" s="197"/>
      <c r="AM8" s="190"/>
      <c r="AN8" s="191"/>
      <c r="AO8" s="197"/>
      <c r="AP8" s="190"/>
      <c r="AQ8" s="191"/>
      <c r="AR8" s="197"/>
      <c r="AS8" s="199"/>
      <c r="AT8" s="200"/>
      <c r="AU8" s="201"/>
      <c r="AV8" s="193"/>
      <c r="AW8" s="193"/>
      <c r="AX8" s="197"/>
      <c r="AY8" s="243"/>
      <c r="AZ8" s="191"/>
      <c r="BA8" s="179"/>
      <c r="BB8" s="179"/>
      <c r="BC8" s="179"/>
      <c r="BD8" s="179"/>
      <c r="BE8" s="179"/>
      <c r="BF8" s="179"/>
      <c r="BG8" s="179"/>
      <c r="BH8" s="179"/>
    </row>
    <row r="9" spans="1:60" x14ac:dyDescent="0.2">
      <c r="A9" s="116">
        <v>2012</v>
      </c>
      <c r="B9" s="117" t="s">
        <v>46</v>
      </c>
      <c r="C9" s="180">
        <v>119033</v>
      </c>
      <c r="D9" s="198">
        <f>IF(C9&gt;0,C9,"")</f>
        <v>119033</v>
      </c>
      <c r="E9" s="180">
        <v>1781</v>
      </c>
      <c r="F9" s="198">
        <f>IF(E9&gt;0,E9,"")</f>
        <v>1781</v>
      </c>
      <c r="G9" s="180">
        <v>262949</v>
      </c>
      <c r="H9" s="198">
        <f>IF(G9&gt;0,G9,"")</f>
        <v>262949</v>
      </c>
      <c r="I9" s="180">
        <v>153438</v>
      </c>
      <c r="J9" s="198">
        <f>IF(I9&gt;0,I9,"")</f>
        <v>153438</v>
      </c>
      <c r="K9" s="180">
        <v>135850</v>
      </c>
      <c r="L9" s="198">
        <f>IF(K9&gt;0,K9,"")</f>
        <v>135850</v>
      </c>
      <c r="M9" s="180">
        <v>3678</v>
      </c>
      <c r="N9" s="198">
        <f>IF(M9&gt;0,M9,"")</f>
        <v>3678</v>
      </c>
      <c r="O9" s="180">
        <v>25689</v>
      </c>
      <c r="P9" s="198">
        <f>IF(O9&gt;0,O9,"")</f>
        <v>25689</v>
      </c>
      <c r="Q9" s="180">
        <v>54933</v>
      </c>
      <c r="R9" s="198">
        <f>IF(Q9&gt;0,Q9,"")</f>
        <v>54933</v>
      </c>
      <c r="S9" s="180">
        <v>697806</v>
      </c>
      <c r="T9" s="198">
        <f>IF(S9&gt;0,S9,"")</f>
        <v>697806</v>
      </c>
      <c r="U9" s="180">
        <v>41418</v>
      </c>
      <c r="V9" s="198">
        <f>IF(U9&gt;0,U9,"")</f>
        <v>41418</v>
      </c>
      <c r="W9" s="180">
        <v>4539</v>
      </c>
      <c r="X9" s="198">
        <f>IF(W9&gt;0,W9,"")</f>
        <v>4539</v>
      </c>
      <c r="Y9" s="180">
        <v>43291</v>
      </c>
      <c r="Z9" s="198">
        <f>IF(Y9&gt;0,Y9,"")</f>
        <v>43291</v>
      </c>
      <c r="AA9" s="180">
        <v>330</v>
      </c>
      <c r="AB9" s="198">
        <f>IF(AA9&gt;0,AA9,"")</f>
        <v>330</v>
      </c>
      <c r="AC9" s="180">
        <v>1968</v>
      </c>
      <c r="AD9" s="198">
        <f>IF(AC9&gt;0,AC9,"")</f>
        <v>1968</v>
      </c>
      <c r="AE9" s="180">
        <v>0</v>
      </c>
      <c r="AF9" s="198" t="str">
        <f>IF(AE9&gt;0,AE9,"")</f>
        <v/>
      </c>
      <c r="AG9" s="204">
        <f t="shared" ref="AG9:AG20" si="0">C9+E9+G9+I9+K9+M9+O9+Q9+S9+U9+W9+Y9+AA9+AC9+AE9</f>
        <v>1546703</v>
      </c>
      <c r="AH9" s="205">
        <f>IF(AG9&gt;0,AG9,"")</f>
        <v>1546703</v>
      </c>
      <c r="AI9" s="206"/>
      <c r="AJ9" s="180">
        <v>413</v>
      </c>
      <c r="AK9" s="198">
        <f>IF(AJ9&gt;0,AJ9,"")</f>
        <v>413</v>
      </c>
      <c r="AL9" s="206"/>
      <c r="AM9" s="180">
        <v>22177</v>
      </c>
      <c r="AN9" s="198">
        <f>IF(AM9&gt;0,AM9,"")</f>
        <v>22177</v>
      </c>
      <c r="AO9" s="206"/>
      <c r="AP9" s="140">
        <f t="shared" ref="AP9:AP20" si="1">AG9+AJ9+AM9</f>
        <v>1569293</v>
      </c>
      <c r="AQ9" s="207">
        <f>IF(AP9&gt;0,AP9,"")</f>
        <v>1569293</v>
      </c>
      <c r="AR9" s="206"/>
      <c r="AS9" s="140">
        <v>1182</v>
      </c>
      <c r="AT9" s="198">
        <f>IF(AS9&gt;0,AS9,"")</f>
        <v>1182</v>
      </c>
      <c r="AU9" s="206"/>
      <c r="AV9" s="139">
        <f t="shared" ref="AV9:AV20" si="2">AP9+AS9</f>
        <v>1570475</v>
      </c>
      <c r="AW9" s="207">
        <f>IF(AV9&gt;0,AV9,"")</f>
        <v>1570475</v>
      </c>
      <c r="AX9" s="206"/>
      <c r="AY9" s="184">
        <v>149465</v>
      </c>
      <c r="AZ9" s="198">
        <f>IF(AY9&gt;0,AY9,"")</f>
        <v>149465</v>
      </c>
      <c r="BA9" s="184"/>
      <c r="BB9" s="183"/>
      <c r="BC9" s="183"/>
      <c r="BD9" s="183"/>
      <c r="BE9" s="179"/>
      <c r="BF9" s="179"/>
      <c r="BG9" s="179"/>
      <c r="BH9" s="179"/>
    </row>
    <row r="10" spans="1:60" x14ac:dyDescent="0.2">
      <c r="A10" s="116">
        <f>A9</f>
        <v>2012</v>
      </c>
      <c r="B10" s="117" t="s">
        <v>47</v>
      </c>
      <c r="C10" s="140">
        <v>119023</v>
      </c>
      <c r="D10" s="198">
        <f>IF(C10&gt;0,(AVERAGE(C$9:C10)),"")</f>
        <v>119028</v>
      </c>
      <c r="E10" s="140">
        <v>1786</v>
      </c>
      <c r="F10" s="198">
        <f>IF(E10&gt;0,(AVERAGE(E$9:E10)),"")</f>
        <v>1783.5</v>
      </c>
      <c r="G10" s="140">
        <v>263563</v>
      </c>
      <c r="H10" s="198">
        <f>IF(G10&gt;0,(AVERAGE(G$9:G10)),"")</f>
        <v>263256</v>
      </c>
      <c r="I10" s="140">
        <v>151664</v>
      </c>
      <c r="J10" s="198">
        <f>IF(I10&gt;0,(AVERAGE(I$9:I10)),"")</f>
        <v>152551</v>
      </c>
      <c r="K10" s="140">
        <v>135191</v>
      </c>
      <c r="L10" s="198">
        <f>IF(K10&gt;0,(AVERAGE(K$9:K10)),"")</f>
        <v>135520.5</v>
      </c>
      <c r="M10" s="140">
        <v>3653</v>
      </c>
      <c r="N10" s="198">
        <f>IF(M10&gt;0,(AVERAGE(M$9:M10)),"")</f>
        <v>3665.5</v>
      </c>
      <c r="O10" s="140">
        <v>25863</v>
      </c>
      <c r="P10" s="198">
        <f>IF(O10&gt;0,(AVERAGE(O$9:O10)),"")</f>
        <v>25776</v>
      </c>
      <c r="Q10" s="140">
        <v>54139</v>
      </c>
      <c r="R10" s="198">
        <f>IF(Q10&gt;0,(AVERAGE(Q$9:Q10)),"")</f>
        <v>54536</v>
      </c>
      <c r="S10" s="140">
        <v>701043</v>
      </c>
      <c r="T10" s="198">
        <f>IF(S10&gt;0,(AVERAGE(S$9:S10)),"")</f>
        <v>699424.5</v>
      </c>
      <c r="U10" s="139">
        <v>41350</v>
      </c>
      <c r="V10" s="198">
        <f>IF(U10&gt;0,(AVERAGE(U$9:U10)),"")</f>
        <v>41384</v>
      </c>
      <c r="W10" s="140">
        <v>4634</v>
      </c>
      <c r="X10" s="198">
        <f>IF(W10&gt;0,(AVERAGE(W$9:W10)),"")</f>
        <v>4586.5</v>
      </c>
      <c r="Y10" s="140">
        <v>43423</v>
      </c>
      <c r="Z10" s="198">
        <f>IF(Y10&gt;0,(AVERAGE(Y$9:Y10)),"")</f>
        <v>43357</v>
      </c>
      <c r="AA10" s="140">
        <v>323</v>
      </c>
      <c r="AB10" s="198">
        <f>IF(AA10&gt;0,(AVERAGE(AA$9:AA10)),"")</f>
        <v>326.5</v>
      </c>
      <c r="AC10" s="140">
        <v>1954</v>
      </c>
      <c r="AD10" s="198">
        <f>IF(AC10&gt;0,(AVERAGE(AC$9:AC10)),"")</f>
        <v>1961</v>
      </c>
      <c r="AE10" s="140">
        <v>0</v>
      </c>
      <c r="AF10" s="198" t="str">
        <f>IF(AE10&gt;0,(AVERAGE(AE$9:AE10)),"")</f>
        <v/>
      </c>
      <c r="AG10" s="204">
        <f t="shared" si="0"/>
        <v>1547609</v>
      </c>
      <c r="AH10" s="205">
        <f>IF(AG10&gt;0,(AVERAGE(AG$9:AG10)),"")</f>
        <v>1547156</v>
      </c>
      <c r="AI10" s="206"/>
      <c r="AJ10" s="140">
        <v>430</v>
      </c>
      <c r="AK10" s="198">
        <f>IF(AJ10&gt;0,(AVERAGE(AJ$9:AJ10)),"")</f>
        <v>421.5</v>
      </c>
      <c r="AL10" s="206"/>
      <c r="AM10" s="140">
        <v>22703</v>
      </c>
      <c r="AN10" s="198">
        <f>IF(AM10&gt;0,(AVERAGE(AM$9:AM10)),"")</f>
        <v>22440</v>
      </c>
      <c r="AO10" s="206"/>
      <c r="AP10" s="140">
        <f t="shared" si="1"/>
        <v>1570742</v>
      </c>
      <c r="AQ10" s="207">
        <f>IF(AP10&gt;0,(AVERAGE(AP$9:AP10)),"")</f>
        <v>1570017.5</v>
      </c>
      <c r="AR10" s="206"/>
      <c r="AS10" s="140">
        <v>1114</v>
      </c>
      <c r="AT10" s="198">
        <f>IF(AS10&gt;0,(AVERAGE(AS$9:AS10)),"")</f>
        <v>1148</v>
      </c>
      <c r="AU10" s="206"/>
      <c r="AV10" s="139">
        <f t="shared" si="2"/>
        <v>1571856</v>
      </c>
      <c r="AW10" s="207">
        <f>IF(AV10&gt;0,(AVERAGE(AV$9:AV10)),"")</f>
        <v>1571165.5</v>
      </c>
      <c r="AX10" s="206"/>
      <c r="AY10" s="140">
        <v>148849</v>
      </c>
      <c r="AZ10" s="198">
        <f>IF(AY10&gt;0,(AVERAGE(AY$9:AY10)),"")</f>
        <v>149157</v>
      </c>
      <c r="BA10" s="184"/>
      <c r="BB10" s="183"/>
      <c r="BC10" s="183"/>
      <c r="BD10" s="183"/>
      <c r="BE10" s="179"/>
      <c r="BF10" s="179"/>
      <c r="BG10" s="179"/>
      <c r="BH10" s="179"/>
    </row>
    <row r="11" spans="1:60" x14ac:dyDescent="0.2">
      <c r="A11" s="116">
        <f>A10</f>
        <v>2012</v>
      </c>
      <c r="B11" s="117" t="s">
        <v>48</v>
      </c>
      <c r="C11" s="140">
        <v>119242</v>
      </c>
      <c r="D11" s="198">
        <f>IF(C11&gt;0,(AVERAGE(C$9:C11)),"")</f>
        <v>119099.33333333333</v>
      </c>
      <c r="E11" s="140">
        <v>1789</v>
      </c>
      <c r="F11" s="198">
        <f>IF(E11&gt;0,(AVERAGE(E$9:E11)),"")</f>
        <v>1785.3333333333333</v>
      </c>
      <c r="G11" s="140">
        <v>264596</v>
      </c>
      <c r="H11" s="198">
        <f>IF(G11&gt;0,(AVERAGE(G$9:G11)),"")</f>
        <v>263702.66666666669</v>
      </c>
      <c r="I11" s="140">
        <v>151544</v>
      </c>
      <c r="J11" s="198">
        <f>IF(I11&gt;0,(AVERAGE(I$9:I11)),"")</f>
        <v>152215.33333333334</v>
      </c>
      <c r="K11" s="140">
        <v>135279</v>
      </c>
      <c r="L11" s="198">
        <f>IF(K11&gt;0,(AVERAGE(K$9:K11)),"")</f>
        <v>135440</v>
      </c>
      <c r="M11" s="140">
        <v>3661</v>
      </c>
      <c r="N11" s="198">
        <f>IF(M11&gt;0,(AVERAGE(M$9:M11)),"")</f>
        <v>3664</v>
      </c>
      <c r="O11" s="140">
        <v>26170</v>
      </c>
      <c r="P11" s="198">
        <f>IF(O11&gt;0,(AVERAGE(O$9:O11)),"")</f>
        <v>25907.333333333332</v>
      </c>
      <c r="Q11" s="140">
        <v>54001</v>
      </c>
      <c r="R11" s="198">
        <f>IF(Q11&gt;0,(AVERAGE(Q$9:Q11)),"")</f>
        <v>54357.666666666664</v>
      </c>
      <c r="S11" s="140">
        <v>703742</v>
      </c>
      <c r="T11" s="198">
        <f>IF(S11&gt;0,(AVERAGE(S$9:S11)),"")</f>
        <v>700863.66666666663</v>
      </c>
      <c r="U11" s="139">
        <v>41281</v>
      </c>
      <c r="V11" s="198">
        <f>IF(U11&gt;0,(AVERAGE(U$9:U11)),"")</f>
        <v>41349.666666666664</v>
      </c>
      <c r="W11" s="140">
        <v>4654</v>
      </c>
      <c r="X11" s="198">
        <f>IF(W11&gt;0,(AVERAGE(W$9:W11)),"")</f>
        <v>4609</v>
      </c>
      <c r="Y11" s="140">
        <v>43408</v>
      </c>
      <c r="Z11" s="198">
        <f>IF(Y11&gt;0,(AVERAGE(Y$9:Y11)),"")</f>
        <v>43374</v>
      </c>
      <c r="AA11" s="140">
        <v>323</v>
      </c>
      <c r="AB11" s="198">
        <f>IF(AA11&gt;0,(AVERAGE(AA$9:AA11)),"")</f>
        <v>325.33333333333331</v>
      </c>
      <c r="AC11" s="140">
        <v>1974</v>
      </c>
      <c r="AD11" s="198">
        <f>IF(AC11&gt;0,(AVERAGE(AC$9:AC11)),"")</f>
        <v>1965.3333333333333</v>
      </c>
      <c r="AE11" s="140">
        <v>0</v>
      </c>
      <c r="AF11" s="198" t="str">
        <f>IF(AE11&gt;0,(AVERAGE(AE$9:AE11)),"")</f>
        <v/>
      </c>
      <c r="AG11" s="204">
        <f t="shared" si="0"/>
        <v>1551664</v>
      </c>
      <c r="AH11" s="205">
        <f>IF(AG11&gt;0,(AVERAGE(AG$9:AG11)),"")</f>
        <v>1548658.6666666667</v>
      </c>
      <c r="AI11" s="206"/>
      <c r="AJ11" s="140">
        <v>483</v>
      </c>
      <c r="AK11" s="198">
        <f>IF(AJ11&gt;0,(AVERAGE(AJ$9:AJ11)),"")</f>
        <v>442</v>
      </c>
      <c r="AL11" s="206"/>
      <c r="AM11" s="140">
        <v>23122</v>
      </c>
      <c r="AN11" s="198">
        <f>IF(AM11&gt;0,(AVERAGE(AM$9:AM11)),"")</f>
        <v>22667.333333333332</v>
      </c>
      <c r="AO11" s="206"/>
      <c r="AP11" s="140">
        <f t="shared" si="1"/>
        <v>1575269</v>
      </c>
      <c r="AQ11" s="207">
        <f>IF(AP11&gt;0,(AVERAGE(AP$9:AP11)),"")</f>
        <v>1571768</v>
      </c>
      <c r="AR11" s="206"/>
      <c r="AS11" s="244">
        <v>1276</v>
      </c>
      <c r="AT11" s="198">
        <f>IF(AS11&gt;0,(AVERAGE(AS$9:AS11)),"")</f>
        <v>1190.6666666666667</v>
      </c>
      <c r="AU11" s="206"/>
      <c r="AV11" s="139">
        <f t="shared" si="2"/>
        <v>1576545</v>
      </c>
      <c r="AW11" s="207">
        <f>IF(AV11&gt;0,(AVERAGE(AV$9:AV11)),"")</f>
        <v>1572958.6666666667</v>
      </c>
      <c r="AX11" s="206"/>
      <c r="AY11" s="140">
        <v>149149</v>
      </c>
      <c r="AZ11" s="198">
        <f>IF(AY11&gt;0,(AVERAGE(AY$9:AY11)),"")</f>
        <v>149154.33333333334</v>
      </c>
      <c r="BA11" s="184"/>
      <c r="BB11" s="183"/>
      <c r="BC11" s="183"/>
      <c r="BD11" s="183"/>
      <c r="BE11" s="179"/>
      <c r="BF11" s="179"/>
      <c r="BG11" s="179"/>
      <c r="BH11" s="179"/>
    </row>
    <row r="12" spans="1:60" x14ac:dyDescent="0.2">
      <c r="A12" s="116">
        <f>A11</f>
        <v>2012</v>
      </c>
      <c r="B12" s="117" t="s">
        <v>49</v>
      </c>
      <c r="C12" s="142">
        <v>119608</v>
      </c>
      <c r="D12" s="198">
        <f>IF(C12&gt;0,(AVERAGE(C$9:C12)),"")</f>
        <v>119226.5</v>
      </c>
      <c r="E12" s="141">
        <v>1793</v>
      </c>
      <c r="F12" s="198">
        <f>IF(E12&gt;0,(AVERAGE(E$9:E12)),"")</f>
        <v>1787.25</v>
      </c>
      <c r="G12" s="141">
        <v>265213</v>
      </c>
      <c r="H12" s="198">
        <f>IF(G12&gt;0,(AVERAGE(G$9:G12)),"")</f>
        <v>264080.25</v>
      </c>
      <c r="I12" s="140">
        <v>152554</v>
      </c>
      <c r="J12" s="198">
        <f>IF(I12&gt;0,(AVERAGE(I$9:I12)),"")</f>
        <v>152300</v>
      </c>
      <c r="K12" s="140">
        <v>136779</v>
      </c>
      <c r="L12" s="198">
        <f>IF(K12&gt;0,(AVERAGE(K$9:K12)),"")</f>
        <v>135774.75</v>
      </c>
      <c r="M12" s="141">
        <v>3687</v>
      </c>
      <c r="N12" s="198">
        <f>IF(M12&gt;0,(AVERAGE(M$9:M12)),"")</f>
        <v>3669.75</v>
      </c>
      <c r="O12" s="141">
        <v>25822</v>
      </c>
      <c r="P12" s="198">
        <f>IF(O12&gt;0,(AVERAGE(O$9:O12)),"")</f>
        <v>25886</v>
      </c>
      <c r="Q12" s="141">
        <v>53701</v>
      </c>
      <c r="R12" s="198">
        <f>IF(Q12&gt;0,(AVERAGE(Q$9:Q12)),"")</f>
        <v>54193.5</v>
      </c>
      <c r="S12" s="142">
        <v>708176</v>
      </c>
      <c r="T12" s="198">
        <f>IF(S12&gt;0,(AVERAGE(S$9:S12)),"")</f>
        <v>702691.75</v>
      </c>
      <c r="U12" s="141">
        <v>41400</v>
      </c>
      <c r="V12" s="198">
        <f>IF(U12&gt;0,(AVERAGE(U$9:U12)),"")</f>
        <v>41362.25</v>
      </c>
      <c r="W12" s="141">
        <v>4721</v>
      </c>
      <c r="X12" s="198">
        <f>IF(W12&gt;0,(AVERAGE(W$9:W12)),"")</f>
        <v>4637</v>
      </c>
      <c r="Y12" s="141">
        <v>43509</v>
      </c>
      <c r="Z12" s="198">
        <f>IF(Y12&gt;0,(AVERAGE(Y$9:Y12)),"")</f>
        <v>43407.75</v>
      </c>
      <c r="AA12" s="141">
        <v>328</v>
      </c>
      <c r="AB12" s="198">
        <f>IF(AA12&gt;0,(AVERAGE(AA$9:AA12)),"")</f>
        <v>326</v>
      </c>
      <c r="AC12" s="141">
        <v>2029</v>
      </c>
      <c r="AD12" s="198">
        <f>IF(AC12&gt;0,(AVERAGE(AC$9:AC12)),"")</f>
        <v>1981.25</v>
      </c>
      <c r="AE12" s="140">
        <v>4</v>
      </c>
      <c r="AF12" s="198">
        <f>IF(AE12&gt;0,(AVERAGE(AE$9:AE12)),"")</f>
        <v>1</v>
      </c>
      <c r="AG12" s="204">
        <f t="shared" si="0"/>
        <v>1559324</v>
      </c>
      <c r="AH12" s="205">
        <f>IF(AG12&gt;0,(AVERAGE(AG$9:AG12)),"")</f>
        <v>1551325</v>
      </c>
      <c r="AI12" s="206"/>
      <c r="AJ12" s="141">
        <v>501</v>
      </c>
      <c r="AK12" s="198">
        <f>IF(AJ12&gt;0,(AVERAGE(AJ$9:AJ12)),"")</f>
        <v>456.75</v>
      </c>
      <c r="AL12" s="206"/>
      <c r="AM12" s="141">
        <v>23558</v>
      </c>
      <c r="AN12" s="198">
        <f>IF(AM12&gt;0,(AVERAGE(AM$9:AM12)),"")</f>
        <v>22890</v>
      </c>
      <c r="AO12" s="206"/>
      <c r="AP12" s="140">
        <f t="shared" si="1"/>
        <v>1583383</v>
      </c>
      <c r="AQ12" s="207">
        <f>IF(AP12&gt;0,(AVERAGE(AP$9:AP12)),"")</f>
        <v>1574671.75</v>
      </c>
      <c r="AR12" s="206"/>
      <c r="AS12" s="244">
        <v>1203</v>
      </c>
      <c r="AT12" s="198">
        <f>IF(AS12&gt;0,(AVERAGE(AS$9:AS12)),"")</f>
        <v>1193.75</v>
      </c>
      <c r="AU12" s="206"/>
      <c r="AV12" s="139">
        <f t="shared" si="2"/>
        <v>1584586</v>
      </c>
      <c r="AW12" s="207">
        <f>IF(AV12&gt;0,(AVERAGE(AV$9:AV12)),"")</f>
        <v>1575865.5</v>
      </c>
      <c r="AX12" s="206"/>
      <c r="AY12" s="141">
        <v>149934</v>
      </c>
      <c r="AZ12" s="198">
        <f>IF(AY12&gt;0,(AVERAGE(AY$9:AY12)),"")</f>
        <v>149349.25</v>
      </c>
      <c r="BA12" s="184"/>
      <c r="BB12" s="183"/>
      <c r="BC12" s="183"/>
      <c r="BD12" s="183"/>
      <c r="BE12" s="179"/>
      <c r="BF12" s="179"/>
      <c r="BG12" s="179"/>
      <c r="BH12" s="179"/>
    </row>
    <row r="13" spans="1:60" x14ac:dyDescent="0.2">
      <c r="A13" s="116">
        <f>A12</f>
        <v>2012</v>
      </c>
      <c r="B13" s="117" t="s">
        <v>50</v>
      </c>
      <c r="C13" s="228">
        <v>119682</v>
      </c>
      <c r="D13" s="198">
        <f>IF(C13&gt;0,(AVERAGE(C$9:C13)),"")</f>
        <v>119317.6</v>
      </c>
      <c r="E13" s="139">
        <v>1779</v>
      </c>
      <c r="F13" s="198">
        <f>IF(E13&gt;0,(AVERAGE(E$9:E13)),"")</f>
        <v>1785.6</v>
      </c>
      <c r="G13" s="140">
        <v>266081</v>
      </c>
      <c r="H13" s="198">
        <f>IF(G13&gt;0,(AVERAGE(G$9:G13)),"")</f>
        <v>264480.40000000002</v>
      </c>
      <c r="I13" s="140">
        <v>153458</v>
      </c>
      <c r="J13" s="198">
        <f>IF(I13&gt;0,(AVERAGE(I$9:I13)),"")</f>
        <v>152531.6</v>
      </c>
      <c r="K13" s="140">
        <v>137854</v>
      </c>
      <c r="L13" s="198">
        <f>IF(K13&gt;0,(AVERAGE(K$9:K13)),"")</f>
        <v>136190.6</v>
      </c>
      <c r="M13" s="140">
        <v>3665</v>
      </c>
      <c r="N13" s="198">
        <f>IF(M13&gt;0,(AVERAGE(M$9:M13)),"")</f>
        <v>3668.8</v>
      </c>
      <c r="O13" s="140">
        <v>25672</v>
      </c>
      <c r="P13" s="198">
        <f>IF(O13&gt;0,(AVERAGE(O$9:O13)),"")</f>
        <v>25843.200000000001</v>
      </c>
      <c r="Q13" s="140">
        <v>54127</v>
      </c>
      <c r="R13" s="198">
        <f>IF(Q13&gt;0,(AVERAGE(Q$9:Q13)),"")</f>
        <v>54180.2</v>
      </c>
      <c r="S13" s="228">
        <v>712768</v>
      </c>
      <c r="T13" s="198">
        <f>IF(S13&gt;0,(AVERAGE(S$9:S13)),"")</f>
        <v>704707</v>
      </c>
      <c r="U13" s="139">
        <v>41427</v>
      </c>
      <c r="V13" s="198">
        <f>IF(U13&gt;0,(AVERAGE(U$9:U13)),"")</f>
        <v>41375.199999999997</v>
      </c>
      <c r="W13" s="140">
        <v>4761</v>
      </c>
      <c r="X13" s="198">
        <f>IF(W13&gt;0,(AVERAGE(W$9:W13)),"")</f>
        <v>4661.8</v>
      </c>
      <c r="Y13" s="140">
        <v>43866</v>
      </c>
      <c r="Z13" s="198">
        <f>IF(Y13&gt;0,(AVERAGE(Y$9:Y13)),"")</f>
        <v>43499.4</v>
      </c>
      <c r="AA13" s="140">
        <v>325</v>
      </c>
      <c r="AB13" s="198">
        <f>IF(AA13&gt;0,(AVERAGE(AA$9:AA13)),"")</f>
        <v>325.8</v>
      </c>
      <c r="AC13" s="140">
        <v>2051</v>
      </c>
      <c r="AD13" s="198">
        <f>IF(AC13&gt;0,(AVERAGE(AC$9:AC13)),"")</f>
        <v>1995.2</v>
      </c>
      <c r="AE13" s="140">
        <v>3</v>
      </c>
      <c r="AF13" s="198">
        <f>IF(AE13&gt;0,(AVERAGE(AE$9:AE13)),"")</f>
        <v>1.4</v>
      </c>
      <c r="AG13" s="213">
        <f t="shared" si="0"/>
        <v>1567519</v>
      </c>
      <c r="AH13" s="203">
        <f>IF(AG13&gt;0,(AVERAGE(AG$9:AG13)),"")</f>
        <v>1554563.8</v>
      </c>
      <c r="AI13" s="214"/>
      <c r="AJ13" s="140">
        <v>553</v>
      </c>
      <c r="AK13" s="198">
        <f>IF(AJ13&gt;0,(AVERAGE(AJ$9:AJ13)),"")</f>
        <v>476</v>
      </c>
      <c r="AL13" s="214"/>
      <c r="AM13" s="140">
        <v>23978</v>
      </c>
      <c r="AN13" s="198">
        <f>IF(AM13&gt;0,(AVERAGE(AM$9:AM13)),"")</f>
        <v>23107.599999999999</v>
      </c>
      <c r="AO13" s="214"/>
      <c r="AP13" s="140">
        <f t="shared" si="1"/>
        <v>1592050</v>
      </c>
      <c r="AQ13" s="207">
        <f>IF(AP13&gt;0,(AVERAGE(AP$9:AP13)),"")</f>
        <v>1578147.4</v>
      </c>
      <c r="AR13" s="214"/>
      <c r="AS13" s="140">
        <v>1273</v>
      </c>
      <c r="AT13" s="198">
        <f>IF(AS13&gt;0,(AVERAGE(AS$9:AS13)),"")</f>
        <v>1209.5999999999999</v>
      </c>
      <c r="AU13" s="206"/>
      <c r="AV13" s="139">
        <f t="shared" si="2"/>
        <v>1593323</v>
      </c>
      <c r="AW13" s="207">
        <f>IF(AV13&gt;0,(AVERAGE(AV$9:AV13)),"")</f>
        <v>1579357</v>
      </c>
      <c r="AX13" s="214"/>
      <c r="AY13" s="140">
        <v>151073</v>
      </c>
      <c r="AZ13" s="198">
        <f>IF(AY13&gt;0,(AVERAGE(AY$9:AY13)),"")</f>
        <v>149694</v>
      </c>
      <c r="BA13" s="180"/>
      <c r="BB13" s="236"/>
      <c r="BC13" s="179"/>
      <c r="BD13" s="179"/>
      <c r="BE13" s="179"/>
      <c r="BF13" s="179"/>
      <c r="BG13" s="179"/>
      <c r="BH13" s="179"/>
    </row>
    <row r="14" spans="1:60" x14ac:dyDescent="0.2">
      <c r="A14" s="116">
        <f>A13</f>
        <v>2012</v>
      </c>
      <c r="B14" s="117" t="s">
        <v>51</v>
      </c>
      <c r="C14" s="140">
        <v>119596</v>
      </c>
      <c r="D14" s="198">
        <f>IF(C14&gt;0,(AVERAGE(C$9:C14)),"")</f>
        <v>119364</v>
      </c>
      <c r="E14" s="140">
        <v>1771</v>
      </c>
      <c r="F14" s="198">
        <f>IF(E14&gt;0,(AVERAGE(E$9:E14)),"")</f>
        <v>1783.1666666666667</v>
      </c>
      <c r="G14" s="140">
        <v>266555</v>
      </c>
      <c r="H14" s="198">
        <f>IF(G14&gt;0,(AVERAGE(G$9:G14)),"")</f>
        <v>264826.16666666669</v>
      </c>
      <c r="I14" s="140">
        <v>152894</v>
      </c>
      <c r="J14" s="198">
        <f>IF(I14&gt;0,(AVERAGE(I$9:I14)),"")</f>
        <v>152592</v>
      </c>
      <c r="K14" s="140">
        <v>137098</v>
      </c>
      <c r="L14" s="198">
        <f>IF(K14&gt;0,(AVERAGE(K$9:K14)),"")</f>
        <v>136341.83333333334</v>
      </c>
      <c r="M14" s="140">
        <v>3679</v>
      </c>
      <c r="N14" s="198">
        <f>IF(M14&gt;0,(AVERAGE(M$9:M14)),"")</f>
        <v>3670.5</v>
      </c>
      <c r="O14" s="140">
        <v>25331</v>
      </c>
      <c r="P14" s="198">
        <f>IF(O14&gt;0,(AVERAGE(O$9:O14)),"")</f>
        <v>25757.833333333332</v>
      </c>
      <c r="Q14" s="140">
        <v>53884</v>
      </c>
      <c r="R14" s="198">
        <f>IF(Q14&gt;0,(AVERAGE(Q$9:Q14)),"")</f>
        <v>54130.833333333336</v>
      </c>
      <c r="S14" s="140">
        <v>715152</v>
      </c>
      <c r="T14" s="198">
        <f>IF(S14&gt;0,(AVERAGE(S$9:S14)),"")</f>
        <v>706447.83333333337</v>
      </c>
      <c r="U14" s="139">
        <v>41525</v>
      </c>
      <c r="V14" s="198">
        <f>IF(U14&gt;0,(AVERAGE(U$9:U14)),"")</f>
        <v>41400.166666666664</v>
      </c>
      <c r="W14" s="140">
        <v>4806</v>
      </c>
      <c r="X14" s="198">
        <f>IF(W14&gt;0,(AVERAGE(W$9:W14)),"")</f>
        <v>4685.833333333333</v>
      </c>
      <c r="Y14" s="140">
        <v>43940</v>
      </c>
      <c r="Z14" s="198">
        <f>IF(Y14&gt;0,(AVERAGE(Y$9:Y14)),"")</f>
        <v>43572.833333333336</v>
      </c>
      <c r="AA14" s="140">
        <v>348</v>
      </c>
      <c r="AB14" s="198">
        <f>IF(AA14&gt;0,(AVERAGE(AA$9:AA14)),"")</f>
        <v>329.5</v>
      </c>
      <c r="AC14" s="140">
        <v>2018</v>
      </c>
      <c r="AD14" s="198">
        <f>IF(AC14&gt;0,(AVERAGE(AC$9:AC14)),"")</f>
        <v>1999</v>
      </c>
      <c r="AE14" s="140">
        <v>0</v>
      </c>
      <c r="AF14" s="198" t="str">
        <f>IF(AE14&gt;0,(AVERAGE(AE$9:AE14)),"")</f>
        <v/>
      </c>
      <c r="AG14" s="213">
        <f t="shared" si="0"/>
        <v>1568597</v>
      </c>
      <c r="AH14" s="203">
        <f>IF(AG14&gt;0,(AVERAGE(AG$9:AG14)),"")</f>
        <v>1556902.6666666667</v>
      </c>
      <c r="AI14" s="206"/>
      <c r="AJ14" s="140">
        <v>544</v>
      </c>
      <c r="AK14" s="198">
        <f>IF(AJ14&gt;0,(AVERAGE(AJ$9:AJ14)),"")</f>
        <v>487.33333333333331</v>
      </c>
      <c r="AL14" s="206"/>
      <c r="AM14" s="140">
        <v>24243</v>
      </c>
      <c r="AN14" s="198">
        <f>IF(AM14&gt;0,(AVERAGE(AM$9:AM14)),"")</f>
        <v>23296.833333333332</v>
      </c>
      <c r="AO14" s="206"/>
      <c r="AP14" s="140">
        <f t="shared" si="1"/>
        <v>1593384</v>
      </c>
      <c r="AQ14" s="198">
        <f>IF(AP14&gt;0,(AVERAGE(AP$9:AP14)),"")</f>
        <v>1580686.8333333333</v>
      </c>
      <c r="AR14" s="206"/>
      <c r="AS14" s="140">
        <v>1254</v>
      </c>
      <c r="AT14" s="198">
        <f>IF(AS14&gt;0,(AVERAGE(AS$9:AS14)),"")</f>
        <v>1217</v>
      </c>
      <c r="AU14" s="206"/>
      <c r="AV14" s="139">
        <f t="shared" si="2"/>
        <v>1594638</v>
      </c>
      <c r="AW14" s="198">
        <f>IF(AV14&gt;0,(AVERAGE(AV$9:AV14)),"")</f>
        <v>1581903.8333333333</v>
      </c>
      <c r="AX14" s="206"/>
      <c r="AY14" s="140">
        <v>151745</v>
      </c>
      <c r="AZ14" s="198">
        <f>IF(AY14&gt;0,(AVERAGE(AY$9:AY14)),"")</f>
        <v>150035.83333333334</v>
      </c>
      <c r="BA14" s="184"/>
      <c r="BB14" s="237"/>
      <c r="BC14" s="183"/>
      <c r="BD14" s="183"/>
      <c r="BE14" s="183"/>
      <c r="BF14" s="183"/>
      <c r="BG14" s="183"/>
      <c r="BH14" s="183"/>
    </row>
    <row r="15" spans="1:60" x14ac:dyDescent="0.2">
      <c r="A15" s="116">
        <v>2013</v>
      </c>
      <c r="B15" s="117" t="s">
        <v>52</v>
      </c>
      <c r="C15" s="228">
        <v>119047</v>
      </c>
      <c r="D15" s="198">
        <f>IF(C15&gt;0,(AVERAGE(C$9:C15)),"")</f>
        <v>119318.71428571429</v>
      </c>
      <c r="E15" s="139">
        <v>1779</v>
      </c>
      <c r="F15" s="198">
        <f>IF(E15&gt;0,(AVERAGE(E$9:E15)),"")</f>
        <v>1782.5714285714287</v>
      </c>
      <c r="G15" s="139">
        <v>266755</v>
      </c>
      <c r="H15" s="198">
        <f>IF(G15&gt;0,(AVERAGE(G$9:G15)),"")</f>
        <v>265101.71428571426</v>
      </c>
      <c r="I15" s="140">
        <v>150896</v>
      </c>
      <c r="J15" s="198">
        <f>IF(I15&gt;0,(AVERAGE(I$9:I15)),"")</f>
        <v>152349.71428571429</v>
      </c>
      <c r="K15" s="140">
        <v>134458</v>
      </c>
      <c r="L15" s="198">
        <f>IF(K15&gt;0,(AVERAGE(K$9:K15)),"")</f>
        <v>136072.71428571429</v>
      </c>
      <c r="M15" s="139">
        <v>3701</v>
      </c>
      <c r="N15" s="198">
        <f>IF(M15&gt;0,(AVERAGE(M$9:M15)),"")</f>
        <v>3674.8571428571427</v>
      </c>
      <c r="O15" s="139">
        <v>24709</v>
      </c>
      <c r="P15" s="198">
        <f>IF(O15&gt;0,(AVERAGE(O$9:O15)),"")</f>
        <v>25608</v>
      </c>
      <c r="Q15" s="139">
        <v>52947</v>
      </c>
      <c r="R15" s="198">
        <f>IF(Q15&gt;0,(AVERAGE(Q$9:Q15)),"")</f>
        <v>53961.714285714283</v>
      </c>
      <c r="S15" s="228">
        <v>714491</v>
      </c>
      <c r="T15" s="198">
        <f>IF(S15&gt;0,(AVERAGE(S$9:S15)),"")</f>
        <v>707596.85714285716</v>
      </c>
      <c r="U15" s="139">
        <v>41346</v>
      </c>
      <c r="V15" s="198">
        <f>IF(U15&gt;0,(AVERAGE(U$9:U15)),"")</f>
        <v>41392.428571428572</v>
      </c>
      <c r="W15" s="139">
        <v>4819</v>
      </c>
      <c r="X15" s="198">
        <f>IF(W15&gt;0,(AVERAGE(W$9:W15)),"")</f>
        <v>4704.8571428571431</v>
      </c>
      <c r="Y15" s="139">
        <v>43390</v>
      </c>
      <c r="Z15" s="198">
        <f>IF(Y15&gt;0,(AVERAGE(Y$9:Y15)),"")</f>
        <v>43546.714285714283</v>
      </c>
      <c r="AA15" s="139">
        <v>334</v>
      </c>
      <c r="AB15" s="198">
        <f>IF(AA15&gt;0,(AVERAGE(AA$9:AA15)),"")</f>
        <v>330.14285714285717</v>
      </c>
      <c r="AC15" s="139">
        <v>1956</v>
      </c>
      <c r="AD15" s="198">
        <f>IF(AC15&gt;0,(AVERAGE(AC$9:AC15)),"")</f>
        <v>1992.8571428571429</v>
      </c>
      <c r="AE15" s="140">
        <v>0</v>
      </c>
      <c r="AF15" s="198" t="str">
        <f>IF(AE15&gt;0,(AVERAGE(AE$9:AE15)),"")</f>
        <v/>
      </c>
      <c r="AG15" s="213">
        <f t="shared" si="0"/>
        <v>1560628</v>
      </c>
      <c r="AH15" s="203">
        <f>IF(AG15&gt;0,(AVERAGE(AG$9:AG15)),"")</f>
        <v>1557434.857142857</v>
      </c>
      <c r="AI15" s="206"/>
      <c r="AJ15" s="139">
        <v>607</v>
      </c>
      <c r="AK15" s="198">
        <f>IF(AJ15&gt;0,(AVERAGE(AJ$9:AJ15)),"")</f>
        <v>504.42857142857144</v>
      </c>
      <c r="AL15" s="206"/>
      <c r="AM15" s="139">
        <v>18963</v>
      </c>
      <c r="AN15" s="198">
        <f>IF(AM15&gt;0,(AVERAGE(AM$9:AM15)),"")</f>
        <v>22677.714285714286</v>
      </c>
      <c r="AO15" s="206"/>
      <c r="AP15" s="140">
        <f t="shared" si="1"/>
        <v>1580198</v>
      </c>
      <c r="AQ15" s="198">
        <f>IF(AP15&gt;0,(AVERAGE(AP$9:AP15)),"")</f>
        <v>1580617</v>
      </c>
      <c r="AR15" s="206"/>
      <c r="AS15" s="140">
        <v>1218</v>
      </c>
      <c r="AT15" s="198">
        <f>IF(AS15&gt;0,(AVERAGE(AS$9:AS15)),"")</f>
        <v>1217.1428571428571</v>
      </c>
      <c r="AU15" s="206"/>
      <c r="AV15" s="139">
        <f t="shared" si="2"/>
        <v>1581416</v>
      </c>
      <c r="AW15" s="198">
        <f>IF(AV15&gt;0,(AVERAGE(AV$9:AV15)),"")</f>
        <v>1581834.142857143</v>
      </c>
      <c r="AX15" s="206"/>
      <c r="AY15" s="139">
        <v>151262</v>
      </c>
      <c r="AZ15" s="198">
        <f>IF(AY15&gt;0,(AVERAGE(AY$9:AY15)),"")</f>
        <v>150211</v>
      </c>
      <c r="BA15" s="184"/>
      <c r="BB15" s="237"/>
      <c r="BC15" s="183"/>
      <c r="BD15" s="183"/>
      <c r="BE15" s="183"/>
      <c r="BF15" s="183"/>
      <c r="BG15" s="183"/>
      <c r="BH15" s="183"/>
    </row>
    <row r="16" spans="1:60" x14ac:dyDescent="0.2">
      <c r="A16" s="116">
        <f>A15</f>
        <v>2013</v>
      </c>
      <c r="B16" s="117" t="s">
        <v>53</v>
      </c>
      <c r="C16" s="140">
        <v>118578</v>
      </c>
      <c r="D16" s="198">
        <f>IF(C16&gt;0,(AVERAGE(C$9:C16)),"")</f>
        <v>119226.125</v>
      </c>
      <c r="E16" s="140">
        <v>1768</v>
      </c>
      <c r="F16" s="198">
        <f>IF(E16&gt;0,(AVERAGE(E$9:E16)),"")</f>
        <v>1780.75</v>
      </c>
      <c r="G16" s="140">
        <v>266957</v>
      </c>
      <c r="H16" s="198">
        <f>IF(G16&gt;0,(AVERAGE(G$9:G16)),"")</f>
        <v>265333.625</v>
      </c>
      <c r="I16" s="140">
        <v>149559</v>
      </c>
      <c r="J16" s="198">
        <f>IF(I16&gt;0,(AVERAGE(I$9:I16)),"")</f>
        <v>152000.875</v>
      </c>
      <c r="K16" s="140">
        <v>133692</v>
      </c>
      <c r="L16" s="198">
        <f>IF(K16&gt;0,(AVERAGE(K$9:K16)),"")</f>
        <v>135775.125</v>
      </c>
      <c r="M16" s="140">
        <v>3687</v>
      </c>
      <c r="N16" s="198">
        <f>IF(M16&gt;0,(AVERAGE(M$9:M16)),"")</f>
        <v>3676.375</v>
      </c>
      <c r="O16" s="140">
        <v>24947</v>
      </c>
      <c r="P16" s="198">
        <f>IF(O16&gt;0,(AVERAGE(O$9:O16)),"")</f>
        <v>25525.375</v>
      </c>
      <c r="Q16" s="140">
        <v>52566</v>
      </c>
      <c r="R16" s="198">
        <f>IF(Q16&gt;0,(AVERAGE(Q$9:Q16)),"")</f>
        <v>53787.25</v>
      </c>
      <c r="S16" s="140">
        <v>716598</v>
      </c>
      <c r="T16" s="198">
        <f>IF(S16&gt;0,(AVERAGE(S$9:S16)),"")</f>
        <v>708722</v>
      </c>
      <c r="U16" s="140">
        <v>41268</v>
      </c>
      <c r="V16" s="198">
        <f>IF(U16&gt;0,(AVERAGE(U$9:U16)),"")</f>
        <v>41376.875</v>
      </c>
      <c r="W16" s="140">
        <v>4884</v>
      </c>
      <c r="X16" s="198">
        <f>IF(W16&gt;0,(AVERAGE(W$9:W16)),"")</f>
        <v>4727.25</v>
      </c>
      <c r="Y16" s="140">
        <v>43403</v>
      </c>
      <c r="Z16" s="198">
        <f>IF(Y16&gt;0,(AVERAGE(Y$9:Y16)),"")</f>
        <v>43528.75</v>
      </c>
      <c r="AA16" s="140">
        <v>343</v>
      </c>
      <c r="AB16" s="198">
        <f>IF(AA16&gt;0,(AVERAGE(AA$9:AA16)),"")</f>
        <v>331.75</v>
      </c>
      <c r="AC16" s="140">
        <v>1979</v>
      </c>
      <c r="AD16" s="198">
        <f>IF(AC16&gt;0,(AVERAGE(AC$9:AC16)),"")</f>
        <v>1991.125</v>
      </c>
      <c r="AE16" s="140">
        <v>1</v>
      </c>
      <c r="AF16" s="198">
        <f>IF(AE16&gt;0,(AVERAGE(AE$9:AE16)),"")</f>
        <v>1</v>
      </c>
      <c r="AG16" s="213">
        <f t="shared" si="0"/>
        <v>1560230</v>
      </c>
      <c r="AH16" s="203">
        <f>IF(AG16&gt;0,(AVERAGE(AG$9:AG16)),"")</f>
        <v>1557784.25</v>
      </c>
      <c r="AI16" s="206"/>
      <c r="AJ16" s="140">
        <v>616</v>
      </c>
      <c r="AK16" s="198">
        <f>IF(AJ16&gt;0,(AVERAGE(AJ$9:AJ16)),"")</f>
        <v>518.375</v>
      </c>
      <c r="AL16" s="206"/>
      <c r="AM16" s="140">
        <v>20638</v>
      </c>
      <c r="AN16" s="198">
        <f>IF(AM16&gt;0,(AVERAGE(AM$9:AM16)),"")</f>
        <v>22422.75</v>
      </c>
      <c r="AO16" s="206"/>
      <c r="AP16" s="140">
        <f t="shared" si="1"/>
        <v>1581484</v>
      </c>
      <c r="AQ16" s="198">
        <f>IF(AP16&gt;0,(AVERAGE(AP$9:AP16)),"")</f>
        <v>1580725.375</v>
      </c>
      <c r="AR16" s="206"/>
      <c r="AS16" s="140">
        <v>1151</v>
      </c>
      <c r="AT16" s="198">
        <f>IF(AS16&gt;0,(AVERAGE(AS$9:AS16)),"")</f>
        <v>1208.875</v>
      </c>
      <c r="AU16" s="206"/>
      <c r="AV16" s="139">
        <f t="shared" si="2"/>
        <v>1582635</v>
      </c>
      <c r="AW16" s="198">
        <f>IF(AV16&gt;0,(AVERAGE(AV$9:AV16)),"")</f>
        <v>1581934.25</v>
      </c>
      <c r="AX16" s="206"/>
      <c r="AY16" s="140">
        <v>150788</v>
      </c>
      <c r="AZ16" s="198">
        <f>IF(AY16&gt;0,(AVERAGE(AY$9:AY16)),"")</f>
        <v>150283.125</v>
      </c>
      <c r="BA16" s="184"/>
      <c r="BB16" s="237"/>
      <c r="BC16" s="183"/>
      <c r="BD16" s="183"/>
      <c r="BE16" s="183"/>
      <c r="BF16" s="183"/>
      <c r="BG16" s="183"/>
      <c r="BH16" s="183"/>
    </row>
    <row r="17" spans="1:60" s="87" customFormat="1" x14ac:dyDescent="0.2">
      <c r="A17" s="116">
        <f>A16</f>
        <v>2013</v>
      </c>
      <c r="B17" s="117" t="s">
        <v>54</v>
      </c>
      <c r="C17" s="230">
        <v>118525</v>
      </c>
      <c r="D17" s="198">
        <f>IF(C17&gt;0,(AVERAGE(C$9:C17)),"")</f>
        <v>119148.22222222222</v>
      </c>
      <c r="E17" s="229">
        <v>1762</v>
      </c>
      <c r="F17" s="198">
        <f>IF(E17&gt;0,(AVERAGE(E$9:E17)),"")</f>
        <v>1778.6666666666667</v>
      </c>
      <c r="G17" s="229">
        <v>267161</v>
      </c>
      <c r="H17" s="198">
        <f>IF(G17&gt;0,(AVERAGE(G$9:G17)),"")</f>
        <v>265536.66666666669</v>
      </c>
      <c r="I17" s="229">
        <v>148548</v>
      </c>
      <c r="J17" s="198">
        <f>IF(I17&gt;0,(AVERAGE(I$9:I17)),"")</f>
        <v>151617.22222222222</v>
      </c>
      <c r="K17" s="229">
        <v>132686</v>
      </c>
      <c r="L17" s="198">
        <f>IF(K17&gt;0,(AVERAGE(K$9:K17)),"")</f>
        <v>135431.88888888888</v>
      </c>
      <c r="M17" s="140">
        <v>3649</v>
      </c>
      <c r="N17" s="198">
        <f>IF(M17&gt;0,(AVERAGE(M$9:M17)),"")</f>
        <v>3673.3333333333335</v>
      </c>
      <c r="O17" s="140">
        <v>25116</v>
      </c>
      <c r="P17" s="198">
        <f>IF(O17&gt;0,(AVERAGE(O$9:O17)),"")</f>
        <v>25479.888888888891</v>
      </c>
      <c r="Q17" s="140">
        <v>52030</v>
      </c>
      <c r="R17" s="198">
        <f>IF(Q17&gt;0,(AVERAGE(Q$9:Q17)),"")</f>
        <v>53592</v>
      </c>
      <c r="S17" s="230">
        <v>717786</v>
      </c>
      <c r="T17" s="198">
        <f>IF(S17&gt;0,(AVERAGE(S$9:S17)),"")</f>
        <v>709729.11111111112</v>
      </c>
      <c r="U17" s="229">
        <v>41454</v>
      </c>
      <c r="V17" s="198">
        <f>IF(U17&gt;0,(AVERAGE(U$9:U17)),"")</f>
        <v>41385.444444444445</v>
      </c>
      <c r="W17" s="230">
        <v>4959</v>
      </c>
      <c r="X17" s="198">
        <f>IF(W17&gt;0,(AVERAGE(W$9:W17)),"")</f>
        <v>4753</v>
      </c>
      <c r="Y17" s="231">
        <v>43692</v>
      </c>
      <c r="Z17" s="198">
        <f>IF(Y17&gt;0,(AVERAGE(Y$9:Y17)),"")</f>
        <v>43546.888888888891</v>
      </c>
      <c r="AA17" s="229">
        <v>350</v>
      </c>
      <c r="AB17" s="198">
        <f>IF(AA17&gt;0,(AVERAGE(AA$9:AA17)),"")</f>
        <v>333.77777777777777</v>
      </c>
      <c r="AC17" s="229">
        <v>2055</v>
      </c>
      <c r="AD17" s="198">
        <f>IF(AC17&gt;0,(AVERAGE(AC$9:AC17)),"")</f>
        <v>1998.2222222222222</v>
      </c>
      <c r="AE17" s="140">
        <v>0</v>
      </c>
      <c r="AF17" s="198" t="str">
        <f>IF(AE17&gt;0,(AVERAGE(AE$9:AE17)),"")</f>
        <v/>
      </c>
      <c r="AG17" s="213">
        <f t="shared" si="0"/>
        <v>1559773</v>
      </c>
      <c r="AH17" s="203">
        <f>IF(AG17&gt;0,(AVERAGE(AG$9:AG17)),"")</f>
        <v>1558005.2222222222</v>
      </c>
      <c r="AI17" s="206"/>
      <c r="AJ17" s="140">
        <v>599</v>
      </c>
      <c r="AK17" s="198">
        <f>IF(AJ17&gt;0,(AVERAGE(AJ$9:AJ17)),"")</f>
        <v>527.33333333333337</v>
      </c>
      <c r="AL17" s="206"/>
      <c r="AM17" s="232">
        <v>21674</v>
      </c>
      <c r="AN17" s="198">
        <f>IF(AM17&gt;0,(AVERAGE(AM$9:AM17)),"")</f>
        <v>22339.555555555555</v>
      </c>
      <c r="AO17" s="206"/>
      <c r="AP17" s="140">
        <f t="shared" si="1"/>
        <v>1582046</v>
      </c>
      <c r="AQ17" s="198">
        <f>IF(AP17&gt;0,(AVERAGE(AP$9:AP17)),"")</f>
        <v>1580872.111111111</v>
      </c>
      <c r="AR17" s="206"/>
      <c r="AS17" s="140">
        <v>1114</v>
      </c>
      <c r="AT17" s="198">
        <f>IF(AS17&gt;0,(AVERAGE(AS$9:AS17)),"")</f>
        <v>1198.3333333333333</v>
      </c>
      <c r="AU17" s="206"/>
      <c r="AV17" s="139">
        <f t="shared" si="2"/>
        <v>1583160</v>
      </c>
      <c r="AW17" s="198">
        <f>IF(AV17&gt;0,(AVERAGE(AV$9:AV17)),"")</f>
        <v>1582070.4444444445</v>
      </c>
      <c r="AX17" s="206"/>
      <c r="AY17" s="140">
        <v>151446</v>
      </c>
      <c r="AZ17" s="198">
        <f>IF(AY17&gt;0,(AVERAGE(AY$9:AY17)),"")</f>
        <v>150412.33333333334</v>
      </c>
      <c r="BA17" s="120"/>
      <c r="BB17" s="121"/>
      <c r="BC17" s="122"/>
      <c r="BD17" s="122"/>
      <c r="BE17" s="122"/>
      <c r="BF17" s="122"/>
      <c r="BG17" s="122"/>
      <c r="BH17" s="122"/>
    </row>
    <row r="18" spans="1:60" x14ac:dyDescent="0.2">
      <c r="A18" s="116">
        <f>A17</f>
        <v>2013</v>
      </c>
      <c r="B18" s="117" t="s">
        <v>55</v>
      </c>
      <c r="C18" s="230">
        <v>119268</v>
      </c>
      <c r="D18" s="198">
        <f>IF(C18&gt;0,(AVERAGE(C$9:C18)),"")</f>
        <v>119160.2</v>
      </c>
      <c r="E18" s="229">
        <v>1757</v>
      </c>
      <c r="F18" s="198">
        <f>IF(E18&gt;0,(AVERAGE(E$9:E18)),"")</f>
        <v>1776.5</v>
      </c>
      <c r="G18" s="229">
        <v>268360</v>
      </c>
      <c r="H18" s="198">
        <f>IF(G18&gt;0,(AVERAGE(G$9:G18)),"")</f>
        <v>265819</v>
      </c>
      <c r="I18" s="229">
        <v>147352</v>
      </c>
      <c r="J18" s="198">
        <f>IF(I18&gt;0,(AVERAGE(I$9:I18)),"")</f>
        <v>151190.70000000001</v>
      </c>
      <c r="K18" s="229">
        <v>131347</v>
      </c>
      <c r="L18" s="198">
        <f>IF(K18&gt;0,(AVERAGE(K$9:K18)),"")</f>
        <v>135023.4</v>
      </c>
      <c r="M18" s="229">
        <v>3639</v>
      </c>
      <c r="N18" s="198">
        <f>IF(M18&gt;0,(AVERAGE(M$9:M18)),"")</f>
        <v>3669.9</v>
      </c>
      <c r="O18" s="229">
        <v>24873</v>
      </c>
      <c r="P18" s="198">
        <f>IF(O18&gt;0,(AVERAGE(O$9:O18)),"")</f>
        <v>25419.200000000001</v>
      </c>
      <c r="Q18" s="229">
        <v>51626</v>
      </c>
      <c r="R18" s="198">
        <f>IF(Q18&gt;0,(AVERAGE(Q$9:Q18)),"")</f>
        <v>53395.4</v>
      </c>
      <c r="S18" s="230">
        <v>716593</v>
      </c>
      <c r="T18" s="198">
        <f>IF(S18&gt;0,(AVERAGE(S$9:S18)),"")</f>
        <v>710415.5</v>
      </c>
      <c r="U18" s="229">
        <v>41389</v>
      </c>
      <c r="V18" s="198">
        <f>IF(U18&gt;0,(AVERAGE(U$9:U18)),"")</f>
        <v>41385.800000000003</v>
      </c>
      <c r="W18" s="230">
        <v>5154</v>
      </c>
      <c r="X18" s="198">
        <f>IF(W18&gt;0,(AVERAGE(W$9:W18)),"")</f>
        <v>4793.1000000000004</v>
      </c>
      <c r="Y18" s="231">
        <v>43493</v>
      </c>
      <c r="Z18" s="198">
        <f>IF(Y18&gt;0,(AVERAGE(Y$9:Y18)),"")</f>
        <v>43541.5</v>
      </c>
      <c r="AA18" s="140">
        <v>359</v>
      </c>
      <c r="AB18" s="198">
        <f>IF(AA18&gt;0,(AVERAGE(AA$9:AA18)),"")</f>
        <v>336.3</v>
      </c>
      <c r="AC18" s="140">
        <v>4392</v>
      </c>
      <c r="AD18" s="198">
        <f>IF(AC18&gt;0,(AVERAGE(AC$9:AC18)),"")</f>
        <v>2237.6</v>
      </c>
      <c r="AE18" s="140">
        <v>0</v>
      </c>
      <c r="AF18" s="198" t="str">
        <f>IF(AE18&gt;0,(AVERAGE(AE$9:AE18)),"")</f>
        <v/>
      </c>
      <c r="AG18" s="213">
        <f t="shared" si="0"/>
        <v>1559602</v>
      </c>
      <c r="AH18" s="203">
        <f>IF(AG18&gt;0,(AVERAGE(AG$9:AG18)),"")</f>
        <v>1558164.9</v>
      </c>
      <c r="AI18" s="206"/>
      <c r="AJ18" s="229">
        <v>543</v>
      </c>
      <c r="AK18" s="198">
        <f>IF(AJ18&gt;0,(AVERAGE(AJ$9:AJ18)),"")</f>
        <v>528.9</v>
      </c>
      <c r="AL18" s="206"/>
      <c r="AM18" s="232">
        <v>21521</v>
      </c>
      <c r="AN18" s="198">
        <f>IF(AM18&gt;0,(AVERAGE(AM$9:AM18)),"")</f>
        <v>22257.7</v>
      </c>
      <c r="AO18" s="206"/>
      <c r="AP18" s="140">
        <f t="shared" si="1"/>
        <v>1581666</v>
      </c>
      <c r="AQ18" s="198">
        <f>IF(AP18&gt;0,(AVERAGE(AP$9:AP18)),"")</f>
        <v>1580951.5</v>
      </c>
      <c r="AR18" s="206"/>
      <c r="AS18" s="140">
        <v>1171</v>
      </c>
      <c r="AT18" s="198">
        <f>IF(AS18&gt;0,(AVERAGE(AS$9:AS18)),"")</f>
        <v>1195.5999999999999</v>
      </c>
      <c r="AU18" s="206"/>
      <c r="AV18" s="139">
        <f t="shared" si="2"/>
        <v>1582837</v>
      </c>
      <c r="AW18" s="198">
        <f>IF(AV18&gt;0,(AVERAGE(AV$9:AV18)),"")</f>
        <v>1582147.1</v>
      </c>
      <c r="AX18" s="206"/>
      <c r="AY18" s="229">
        <v>151710</v>
      </c>
      <c r="AZ18" s="198">
        <f>IF(AY18&gt;0,(AVERAGE(AY$9:AY18)),"")</f>
        <v>150542.1</v>
      </c>
      <c r="BA18" s="184"/>
      <c r="BB18" s="237"/>
      <c r="BC18" s="183"/>
      <c r="BD18" s="183"/>
      <c r="BE18" s="183"/>
      <c r="BF18" s="183"/>
      <c r="BG18" s="183"/>
      <c r="BH18" s="183"/>
    </row>
    <row r="19" spans="1:60" x14ac:dyDescent="0.2">
      <c r="A19" s="116">
        <f>A18</f>
        <v>2013</v>
      </c>
      <c r="B19" s="117" t="s">
        <v>56</v>
      </c>
      <c r="C19" s="140">
        <v>119583</v>
      </c>
      <c r="D19" s="198">
        <f>IF(C19&gt;0,(AVERAGE(C$9:C19)),"")</f>
        <v>119198.63636363637</v>
      </c>
      <c r="E19" s="140">
        <v>1772</v>
      </c>
      <c r="F19" s="198">
        <f>IF(E19&gt;0,(AVERAGE(E$9:E19)),"")</f>
        <v>1776.090909090909</v>
      </c>
      <c r="G19" s="140">
        <v>269322</v>
      </c>
      <c r="H19" s="198">
        <f>IF(G19&gt;0,(AVERAGE(G$9:G19)),"")</f>
        <v>266137.45454545453</v>
      </c>
      <c r="I19" s="140">
        <v>148315</v>
      </c>
      <c r="J19" s="198">
        <f>IF(I19&gt;0,(AVERAGE(I$9:I19)),"")</f>
        <v>150929.27272727274</v>
      </c>
      <c r="K19" s="140">
        <v>131912</v>
      </c>
      <c r="L19" s="198">
        <f>IF(K19&gt;0,(AVERAGE(K$9:K19)),"")</f>
        <v>134740.54545454544</v>
      </c>
      <c r="M19" s="140">
        <v>3654</v>
      </c>
      <c r="N19" s="198">
        <f>IF(M19&gt;0,(AVERAGE(M$9:M19)),"")</f>
        <v>3668.4545454545455</v>
      </c>
      <c r="O19" s="140">
        <v>25563</v>
      </c>
      <c r="P19" s="198">
        <f>IF(O19&gt;0,(AVERAGE(O$9:O19)),"")</f>
        <v>25432.272727272728</v>
      </c>
      <c r="Q19" s="140">
        <v>51122</v>
      </c>
      <c r="R19" s="198">
        <f>IF(Q19&gt;0,(AVERAGE(Q$9:Q19)),"")</f>
        <v>53188.727272727272</v>
      </c>
      <c r="S19" s="140">
        <v>717604</v>
      </c>
      <c r="T19" s="198">
        <f>IF(S19&gt;0,(AVERAGE(S$9:S19)),"")</f>
        <v>711069</v>
      </c>
      <c r="U19" s="139">
        <v>41555</v>
      </c>
      <c r="V19" s="198">
        <f>IF(U19&gt;0,(AVERAGE(U$9:U19)),"")</f>
        <v>41401.181818181816</v>
      </c>
      <c r="W19" s="140">
        <v>5221</v>
      </c>
      <c r="X19" s="198">
        <f>IF(W19&gt;0,(AVERAGE(W$9:W19)),"")</f>
        <v>4832</v>
      </c>
      <c r="Y19" s="140">
        <v>43282</v>
      </c>
      <c r="Z19" s="198">
        <f>IF(Y19&gt;0,(AVERAGE(Y$9:Y19)),"")</f>
        <v>43517.909090909088</v>
      </c>
      <c r="AA19" s="140">
        <v>346</v>
      </c>
      <c r="AB19" s="198">
        <f>IF(AA19&gt;0,(AVERAGE(AA$9:AA19)),"")</f>
        <v>337.18181818181819</v>
      </c>
      <c r="AC19" s="140">
        <v>5340</v>
      </c>
      <c r="AD19" s="198">
        <f>IF(AC19&gt;0,(AVERAGE(AC$9:AC19)),"")</f>
        <v>2519.6363636363635</v>
      </c>
      <c r="AE19" s="140">
        <v>0</v>
      </c>
      <c r="AF19" s="198" t="str">
        <f>IF(AE19&gt;0,(AVERAGE(AE$9:AE19)),"")</f>
        <v/>
      </c>
      <c r="AG19" s="213">
        <f t="shared" si="0"/>
        <v>1564591</v>
      </c>
      <c r="AH19" s="203">
        <f>IF(AG19&gt;0,(AVERAGE(AG$9:AG19)),"")</f>
        <v>1558749.0909090908</v>
      </c>
      <c r="AI19" s="206"/>
      <c r="AJ19" s="140">
        <v>512</v>
      </c>
      <c r="AK19" s="198">
        <f>IF(AJ19&gt;0,(AVERAGE(AJ$9:AJ19)),"")</f>
        <v>527.36363636363637</v>
      </c>
      <c r="AL19" s="206"/>
      <c r="AM19" s="140">
        <v>21817</v>
      </c>
      <c r="AN19" s="198">
        <f>IF(AM19&gt;0,(AVERAGE(AM$9:AM19)),"")</f>
        <v>22217.636363636364</v>
      </c>
      <c r="AO19" s="206"/>
      <c r="AP19" s="140">
        <f t="shared" si="1"/>
        <v>1586920</v>
      </c>
      <c r="AQ19" s="198">
        <f>IF(AP19&gt;0,(AVERAGE(AP$9:AP19)),"")</f>
        <v>1581494.0909090908</v>
      </c>
      <c r="AR19" s="206"/>
      <c r="AS19" s="140">
        <v>1209</v>
      </c>
      <c r="AT19" s="198">
        <f>IF(AS19&gt;0,(AVERAGE(AS$9:AS19)),"")</f>
        <v>1196.8181818181818</v>
      </c>
      <c r="AU19" s="206"/>
      <c r="AV19" s="139">
        <f t="shared" si="2"/>
        <v>1588129</v>
      </c>
      <c r="AW19" s="198">
        <f>IF(AV19&gt;0,(AVERAGE(AV$9:AV19)),"")</f>
        <v>1582690.9090909092</v>
      </c>
      <c r="AX19" s="206"/>
      <c r="AY19" s="140">
        <v>152476</v>
      </c>
      <c r="AZ19" s="198">
        <f>IF(AY19&gt;0,(AVERAGE(AY$9:AY19)),"")</f>
        <v>150717.90909090909</v>
      </c>
      <c r="BA19" s="183"/>
      <c r="BB19" s="183"/>
      <c r="BC19" s="183"/>
      <c r="BD19" s="183"/>
      <c r="BE19" s="183"/>
      <c r="BF19" s="183"/>
      <c r="BG19" s="183"/>
      <c r="BH19" s="183"/>
    </row>
    <row r="20" spans="1:60" s="85" customFormat="1" ht="13.5" thickBot="1" x14ac:dyDescent="0.25">
      <c r="A20" s="116">
        <f>A19</f>
        <v>2013</v>
      </c>
      <c r="B20" s="124" t="s">
        <v>57</v>
      </c>
      <c r="C20" s="220">
        <v>119822</v>
      </c>
      <c r="D20" s="218">
        <f>IF(C20&gt;0,(AVERAGE(C$9:C20)),"")</f>
        <v>119250.58333333333</v>
      </c>
      <c r="E20" s="220">
        <v>1777</v>
      </c>
      <c r="F20" s="218">
        <f>IF(E20&gt;0,(AVERAGE(E$9:E20)),"")</f>
        <v>1776.1666666666667</v>
      </c>
      <c r="G20" s="220">
        <v>270804</v>
      </c>
      <c r="H20" s="218">
        <f>IF(G20&gt;0,(AVERAGE(G$9:G20)),"")</f>
        <v>266526.33333333331</v>
      </c>
      <c r="I20" s="220">
        <v>149169</v>
      </c>
      <c r="J20" s="218">
        <f>IF(I20&gt;0,(AVERAGE(I$9:I20)),"")</f>
        <v>150782.58333333334</v>
      </c>
      <c r="K20" s="220">
        <v>132851</v>
      </c>
      <c r="L20" s="218">
        <f>IF(K20&gt;0,(AVERAGE(K$9:K20)),"")</f>
        <v>134583.08333333334</v>
      </c>
      <c r="M20" s="220">
        <v>3690</v>
      </c>
      <c r="N20" s="218">
        <f>IF(M20&gt;0,(AVERAGE(M$9:M20)),"")</f>
        <v>3670.25</v>
      </c>
      <c r="O20" s="220">
        <v>26110</v>
      </c>
      <c r="P20" s="218">
        <f>IF(O20&gt;0,(AVERAGE(O$9:O20)),"")</f>
        <v>25488.75</v>
      </c>
      <c r="Q20" s="220">
        <v>50961</v>
      </c>
      <c r="R20" s="218">
        <f>IF(Q20&gt;0,(AVERAGE(Q$9:Q20)),"")</f>
        <v>53003.083333333336</v>
      </c>
      <c r="S20" s="220">
        <v>720073</v>
      </c>
      <c r="T20" s="218">
        <f>IF(S20&gt;0,(AVERAGE(S$9:S20)),"")</f>
        <v>711819.33333333337</v>
      </c>
      <c r="U20" s="245">
        <v>41792</v>
      </c>
      <c r="V20" s="218">
        <f>IF(U20&gt;0,(AVERAGE(U$9:U20)),"")</f>
        <v>41433.75</v>
      </c>
      <c r="W20" s="220">
        <v>5268</v>
      </c>
      <c r="X20" s="218">
        <f>IF(W20&gt;0,(AVERAGE(W$9:W20)),"")</f>
        <v>4868.333333333333</v>
      </c>
      <c r="Y20" s="220">
        <v>43368</v>
      </c>
      <c r="Z20" s="218">
        <f>IF(Y20&gt;0,(AVERAGE(Y$9:Y20)),"")</f>
        <v>43505.416666666664</v>
      </c>
      <c r="AA20" s="220">
        <v>363</v>
      </c>
      <c r="AB20" s="218">
        <f>IF(AA20&gt;0,(AVERAGE(AA$9:AA20)),"")</f>
        <v>339.33333333333331</v>
      </c>
      <c r="AC20" s="220">
        <v>5332</v>
      </c>
      <c r="AD20" s="218">
        <f>IF(AC20&gt;0,(AVERAGE(AC$9:AC20)),"")</f>
        <v>2754</v>
      </c>
      <c r="AE20" s="220">
        <v>0</v>
      </c>
      <c r="AF20" s="218" t="str">
        <f>IF(AE20&gt;0,(AVERAGE(AE$9:AE20)),"")</f>
        <v/>
      </c>
      <c r="AG20" s="220">
        <f t="shared" si="0"/>
        <v>1571380</v>
      </c>
      <c r="AH20" s="219">
        <f>IF(AG20&gt;0,(AVERAGE(AG$9:AG20)),"")</f>
        <v>1559801.6666666667</v>
      </c>
      <c r="AI20" s="221"/>
      <c r="AJ20" s="220">
        <v>515</v>
      </c>
      <c r="AK20" s="218">
        <f>IF(AJ20&gt;0,(AVERAGE(AJ$9:AJ20)),"")</f>
        <v>526.33333333333337</v>
      </c>
      <c r="AL20" s="221"/>
      <c r="AM20" s="220">
        <v>22118</v>
      </c>
      <c r="AN20" s="218">
        <f>IF(AM20&gt;0,(AVERAGE(AM$9:AM20)),"")</f>
        <v>22209.333333333332</v>
      </c>
      <c r="AO20" s="221"/>
      <c r="AP20" s="220">
        <f t="shared" si="1"/>
        <v>1594013</v>
      </c>
      <c r="AQ20" s="218">
        <f>IF(AP20&gt;0,(AVERAGE(AP$9:AP20)),"")</f>
        <v>1582537.3333333333</v>
      </c>
      <c r="AR20" s="221"/>
      <c r="AS20" s="220">
        <v>1027</v>
      </c>
      <c r="AT20" s="198">
        <f>IF(AS20&gt;0,(AVERAGE(AS$9:AS20)),"")</f>
        <v>1182.6666666666667</v>
      </c>
      <c r="AU20" s="221"/>
      <c r="AV20" s="220">
        <f t="shared" si="2"/>
        <v>1595040</v>
      </c>
      <c r="AW20" s="218">
        <f>IF(AV20&gt;0,(AVERAGE(AV$9:AV20)),"")</f>
        <v>1583720</v>
      </c>
      <c r="AX20" s="221"/>
      <c r="AY20" s="220">
        <v>153312</v>
      </c>
      <c r="AZ20" s="224">
        <f>IF(AY20&gt;0,(AVERAGE(AY$9:AY20)),"")</f>
        <v>150934.08333333334</v>
      </c>
      <c r="BA20" s="183"/>
      <c r="BB20" s="183"/>
      <c r="BC20" s="183"/>
      <c r="BD20" s="183"/>
      <c r="BE20" s="183"/>
      <c r="BF20" s="183"/>
      <c r="BG20" s="183"/>
      <c r="BH20" s="183"/>
    </row>
    <row r="21" spans="1:60" x14ac:dyDescent="0.2">
      <c r="A21" s="99"/>
      <c r="B21" s="87"/>
      <c r="C21" s="180"/>
      <c r="D21" s="179"/>
      <c r="E21" s="180"/>
      <c r="F21" s="179"/>
      <c r="G21" s="179"/>
      <c r="H21" s="179"/>
      <c r="I21" s="179"/>
      <c r="J21" s="179"/>
      <c r="K21" s="179"/>
      <c r="L21" s="179"/>
      <c r="M21" s="180"/>
      <c r="N21" s="179"/>
      <c r="O21" s="180"/>
      <c r="P21" s="179"/>
      <c r="Q21" s="180"/>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80"/>
      <c r="AZ21" s="179"/>
      <c r="BA21" s="179"/>
      <c r="BB21" s="179"/>
      <c r="BC21" s="179"/>
      <c r="BD21" s="179"/>
      <c r="BE21" s="179"/>
      <c r="BF21" s="179"/>
      <c r="BG21" s="179"/>
      <c r="BH21" s="179"/>
    </row>
    <row r="22" spans="1:60" x14ac:dyDescent="0.2">
      <c r="A22" s="179" t="s">
        <v>131</v>
      </c>
      <c r="B22" s="179"/>
      <c r="C22" s="180">
        <f>AVERAGE(C9:C20)</f>
        <v>119250.58333333333</v>
      </c>
      <c r="D22" s="179"/>
      <c r="E22" s="180">
        <f>AVERAGE(E9:E20)</f>
        <v>1776.1666666666667</v>
      </c>
      <c r="F22" s="179"/>
      <c r="G22" s="180">
        <f>AVERAGE(G9:G20)</f>
        <v>266526.33333333331</v>
      </c>
      <c r="H22" s="179"/>
      <c r="I22" s="180">
        <f>AVERAGE(I9:I20)</f>
        <v>150782.58333333334</v>
      </c>
      <c r="J22" s="179"/>
      <c r="K22" s="180">
        <f>AVERAGE(K9:K20)</f>
        <v>134583.08333333334</v>
      </c>
      <c r="L22" s="179"/>
      <c r="M22" s="180">
        <f>AVERAGE(M9:M20)</f>
        <v>3670.25</v>
      </c>
      <c r="N22" s="179"/>
      <c r="O22" s="180">
        <f>AVERAGE(O9:O20)</f>
        <v>25488.75</v>
      </c>
      <c r="P22" s="179"/>
      <c r="Q22" s="180">
        <f>AVERAGE(Q9:Q20)</f>
        <v>53003.083333333336</v>
      </c>
      <c r="R22" s="179"/>
      <c r="S22" s="180">
        <f>AVERAGE(S9:S20)</f>
        <v>711819.33333333337</v>
      </c>
      <c r="T22" s="179"/>
      <c r="U22" s="180">
        <f>AVERAGE(U9:U20)</f>
        <v>41433.75</v>
      </c>
      <c r="V22" s="179"/>
      <c r="W22" s="180">
        <f>AVERAGE(W9:W20)</f>
        <v>4868.333333333333</v>
      </c>
      <c r="X22" s="179"/>
      <c r="Y22" s="180">
        <f>AVERAGE(Y9:Y20)</f>
        <v>43505.416666666664</v>
      </c>
      <c r="Z22" s="179"/>
      <c r="AA22" s="180">
        <f>AVERAGE(AA9:AA20)</f>
        <v>339.33333333333331</v>
      </c>
      <c r="AB22" s="179"/>
      <c r="AC22" s="180">
        <f>AVERAGE(AC9:AC20)</f>
        <v>2754</v>
      </c>
      <c r="AD22" s="179"/>
      <c r="AE22" s="180">
        <f>AVERAGE(AE9:AE20)</f>
        <v>0.66666666666666663</v>
      </c>
      <c r="AF22" s="179"/>
      <c r="AG22" s="180">
        <f>AVERAGE(AG9:AG20)</f>
        <v>1559801.6666666667</v>
      </c>
      <c r="AH22" s="179"/>
      <c r="AI22" s="179"/>
      <c r="AJ22" s="179"/>
      <c r="AK22" s="179"/>
      <c r="AL22" s="179"/>
      <c r="AM22" s="179"/>
      <c r="AN22" s="179"/>
      <c r="AO22" s="179"/>
      <c r="AP22" s="179"/>
      <c r="AQ22" s="179"/>
      <c r="AR22" s="179"/>
      <c r="AS22" s="183"/>
      <c r="AT22" s="183"/>
      <c r="AU22" s="183"/>
      <c r="AV22" s="179"/>
      <c r="AW22" s="179"/>
      <c r="AX22" s="179"/>
      <c r="AY22" s="183"/>
      <c r="AZ22" s="179"/>
      <c r="BA22" s="179"/>
      <c r="BB22" s="179"/>
      <c r="BC22" s="179"/>
      <c r="BD22" s="179"/>
      <c r="BE22" s="179"/>
      <c r="BF22" s="179"/>
      <c r="BG22" s="179"/>
      <c r="BH22" s="179"/>
    </row>
    <row r="23" spans="1:60" x14ac:dyDescent="0.2">
      <c r="A23" s="179"/>
      <c r="B23" s="179"/>
      <c r="C23" s="179"/>
      <c r="D23" s="179"/>
      <c r="E23" s="179"/>
      <c r="F23" s="179"/>
      <c r="G23" s="179"/>
      <c r="H23" s="179"/>
      <c r="I23" s="180" t="s">
        <v>1</v>
      </c>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t="s">
        <v>101</v>
      </c>
      <c r="AQ23" s="179"/>
      <c r="AR23" s="179"/>
      <c r="AS23" s="183"/>
      <c r="AT23" s="183"/>
      <c r="AU23" s="183"/>
      <c r="AV23" s="179"/>
      <c r="AW23" s="179"/>
      <c r="AX23" s="179"/>
      <c r="AY23" s="183"/>
      <c r="AZ23" s="179"/>
      <c r="BA23" s="179"/>
      <c r="BB23" s="179"/>
      <c r="BC23" s="179"/>
      <c r="BD23" s="179"/>
      <c r="BE23" s="179"/>
      <c r="BF23" s="179"/>
      <c r="BG23" s="179"/>
      <c r="BH23" s="179"/>
    </row>
    <row r="24" spans="1:60" x14ac:dyDescent="0.2">
      <c r="A24" s="179"/>
      <c r="B24" s="179"/>
      <c r="C24" s="179"/>
      <c r="D24" s="179"/>
      <c r="E24" s="179"/>
      <c r="F24" s="179"/>
      <c r="G24" s="179"/>
      <c r="H24" s="179"/>
      <c r="I24" s="180" t="s">
        <v>1</v>
      </c>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80"/>
      <c r="AH24" s="180"/>
      <c r="AI24" s="179"/>
      <c r="AJ24" s="180"/>
      <c r="AK24" s="179"/>
      <c r="AL24" s="179"/>
      <c r="AM24" s="179"/>
      <c r="AN24" s="179"/>
      <c r="AO24" s="179" t="s">
        <v>103</v>
      </c>
      <c r="AP24" s="180">
        <f>AP9-AE9+1700</f>
        <v>1570993</v>
      </c>
      <c r="AQ24" s="179"/>
      <c r="AR24" s="179"/>
      <c r="AS24" s="183"/>
      <c r="AT24" s="183"/>
      <c r="AU24" s="183"/>
      <c r="AV24" s="180"/>
      <c r="AW24" s="179"/>
      <c r="AX24" s="179"/>
      <c r="AY24" s="183"/>
      <c r="AZ24" s="179"/>
      <c r="BA24" s="179"/>
      <c r="BB24" s="179"/>
      <c r="BC24" s="179"/>
      <c r="BD24" s="179"/>
      <c r="BE24" s="179"/>
      <c r="BF24" s="179"/>
      <c r="BG24" s="179"/>
      <c r="BH24" s="179"/>
    </row>
    <row r="25" spans="1:60" x14ac:dyDescent="0.2">
      <c r="A25" s="179"/>
      <c r="B25" s="179"/>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80"/>
      <c r="AH25" s="180"/>
      <c r="AI25" s="179"/>
      <c r="AJ25" s="180"/>
      <c r="AK25" s="179"/>
      <c r="AL25" s="179"/>
      <c r="AM25" s="179"/>
      <c r="AN25" s="179"/>
      <c r="AO25" s="179" t="s">
        <v>104</v>
      </c>
      <c r="AP25" s="180">
        <f>AP10-AE10+1700</f>
        <v>1572442</v>
      </c>
      <c r="AQ25" s="179"/>
      <c r="AR25" s="179"/>
      <c r="AS25" s="183"/>
      <c r="AT25" s="183"/>
      <c r="AU25" s="183"/>
      <c r="AV25" s="180"/>
      <c r="AW25" s="179"/>
      <c r="AX25" s="179"/>
      <c r="AY25" s="183"/>
      <c r="AZ25" s="179"/>
      <c r="BA25" s="179"/>
      <c r="BB25" s="179"/>
      <c r="BC25" s="179"/>
      <c r="BD25" s="179"/>
      <c r="BE25" s="179"/>
      <c r="BF25" s="179"/>
      <c r="BG25" s="179"/>
      <c r="BH25" s="179"/>
    </row>
    <row r="26" spans="1:60" x14ac:dyDescent="0.2">
      <c r="A26" s="179"/>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t="s">
        <v>107</v>
      </c>
      <c r="AP26" s="180">
        <f>AP11-AE11+1700</f>
        <v>1576969</v>
      </c>
      <c r="AQ26" s="179"/>
      <c r="AR26" s="179"/>
      <c r="AS26" s="183"/>
      <c r="AT26" s="183"/>
      <c r="AU26" s="183"/>
      <c r="AV26" s="180"/>
      <c r="AW26" s="179"/>
      <c r="AX26" s="179"/>
      <c r="AY26" s="183"/>
      <c r="AZ26" s="179"/>
      <c r="BA26" s="179"/>
      <c r="BB26" s="179"/>
      <c r="BC26" s="179"/>
      <c r="BD26" s="179"/>
      <c r="BE26" s="179"/>
      <c r="BF26" s="179"/>
      <c r="BG26" s="179"/>
      <c r="BH26" s="179"/>
    </row>
    <row r="27" spans="1:60" x14ac:dyDescent="0.2">
      <c r="A27" s="179"/>
      <c r="B27" s="179"/>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t="s">
        <v>109</v>
      </c>
      <c r="AP27" s="179"/>
      <c r="AQ27" s="179"/>
      <c r="AR27" s="179"/>
      <c r="AS27" s="183"/>
      <c r="AT27" s="183"/>
      <c r="AU27" s="183"/>
      <c r="AV27" s="179"/>
      <c r="AW27" s="179"/>
      <c r="AX27" s="179"/>
      <c r="AY27" s="183"/>
      <c r="AZ27" s="179"/>
      <c r="BA27" s="179"/>
      <c r="BB27" s="179"/>
      <c r="BC27" s="179"/>
      <c r="BD27" s="179"/>
      <c r="BE27" s="179"/>
      <c r="BF27" s="179"/>
      <c r="BG27" s="179"/>
      <c r="BH27" s="179"/>
    </row>
  </sheetData>
  <mergeCells count="42">
    <mergeCell ref="AY4:AZ4"/>
    <mergeCell ref="AS4:AT4"/>
    <mergeCell ref="AV4:AW4"/>
    <mergeCell ref="AE4:AF4"/>
    <mergeCell ref="AP4:AQ4"/>
    <mergeCell ref="AM4:AN4"/>
    <mergeCell ref="A4:B4"/>
    <mergeCell ref="C4:D4"/>
    <mergeCell ref="E4:F4"/>
    <mergeCell ref="G4:H4"/>
    <mergeCell ref="AJ5:AJ6"/>
    <mergeCell ref="I4:J4"/>
    <mergeCell ref="AA4:AB4"/>
    <mergeCell ref="Q4:R4"/>
    <mergeCell ref="S4:T4"/>
    <mergeCell ref="U4:V4"/>
    <mergeCell ref="W4:X4"/>
    <mergeCell ref="AK5:AK6"/>
    <mergeCell ref="AJ4:AK4"/>
    <mergeCell ref="AG4:AH4"/>
    <mergeCell ref="Y4:Z4"/>
    <mergeCell ref="AC4:AD4"/>
    <mergeCell ref="C7:D7"/>
    <mergeCell ref="E7:F7"/>
    <mergeCell ref="G7:H7"/>
    <mergeCell ref="I7:J7"/>
    <mergeCell ref="K7:L7"/>
    <mergeCell ref="M7:N7"/>
    <mergeCell ref="K4:L4"/>
    <mergeCell ref="Q7:R7"/>
    <mergeCell ref="S7:T7"/>
    <mergeCell ref="U7:V7"/>
    <mergeCell ref="O4:P4"/>
    <mergeCell ref="M4:N4"/>
    <mergeCell ref="O7:P7"/>
    <mergeCell ref="AM7:AN7"/>
    <mergeCell ref="W7:X7"/>
    <mergeCell ref="Y7:Z7"/>
    <mergeCell ref="AA7:AB7"/>
    <mergeCell ref="AC7:AD7"/>
    <mergeCell ref="AE7:AF7"/>
    <mergeCell ref="AJ7:AK7"/>
  </mergeCells>
  <phoneticPr fontId="5" type="noConversion"/>
  <pageMargins left="0.75" right="0.75" top="1" bottom="1" header="0.5" footer="0.5"/>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H27"/>
  <sheetViews>
    <sheetView workbookViewId="0">
      <pane xSplit="2" ySplit="7" topLeftCell="C8" activePane="bottomRight" state="frozen"/>
      <selection pane="topRight" activeCell="C1" sqref="C1"/>
      <selection pane="bottomLeft" activeCell="A8" sqref="A8"/>
      <selection pane="bottomRight"/>
    </sheetView>
  </sheetViews>
  <sheetFormatPr defaultColWidth="9.140625" defaultRowHeight="12.75" x14ac:dyDescent="0.2"/>
  <cols>
    <col min="1" max="1" width="6" style="82" customWidth="1"/>
    <col min="2" max="2" width="7.7109375" style="82" customWidth="1"/>
    <col min="3" max="26" width="10.7109375" style="82" customWidth="1"/>
    <col min="27" max="28" width="15" style="82" customWidth="1"/>
    <col min="29" max="34" width="10.7109375" style="82" customWidth="1"/>
    <col min="35" max="35" width="4.7109375" style="82" customWidth="1"/>
    <col min="36" max="36" width="12" style="82" customWidth="1"/>
    <col min="37" max="37" width="11.42578125" style="82" customWidth="1"/>
    <col min="38" max="38" width="4.7109375" style="82" customWidth="1"/>
    <col min="39" max="40" width="10.7109375" style="82" customWidth="1"/>
    <col min="41" max="41" width="4.7109375" style="82" customWidth="1"/>
    <col min="42" max="43" width="10.7109375" style="82" customWidth="1"/>
    <col min="44" max="44" width="4.7109375" style="82" customWidth="1"/>
    <col min="45" max="46" width="10.7109375" style="86" customWidth="1"/>
    <col min="47" max="47" width="4.7109375" style="86" customWidth="1"/>
    <col min="48" max="48" width="10.7109375" style="82" customWidth="1"/>
    <col min="49" max="49" width="15.28515625" style="82" customWidth="1"/>
    <col min="50" max="50" width="4.7109375" style="82" customWidth="1"/>
    <col min="51" max="51" width="10.7109375" style="86" customWidth="1"/>
    <col min="52" max="52" width="10.7109375" style="82" customWidth="1"/>
    <col min="53" max="16384" width="9.140625" style="82"/>
  </cols>
  <sheetData>
    <row r="1" spans="1:60" ht="15.75" x14ac:dyDescent="0.25">
      <c r="A1" s="179"/>
      <c r="B1" s="83"/>
      <c r="C1" s="84" t="s">
        <v>132</v>
      </c>
      <c r="D1" s="83"/>
      <c r="E1" s="143"/>
      <c r="F1" s="143"/>
      <c r="G1" s="144"/>
      <c r="H1" s="144"/>
      <c r="I1" s="84"/>
      <c r="J1" s="179"/>
      <c r="K1" s="179"/>
      <c r="L1" s="179"/>
      <c r="M1" s="179"/>
      <c r="N1" s="179"/>
      <c r="O1" s="143"/>
      <c r="P1" s="179"/>
      <c r="Q1" s="179"/>
      <c r="R1" s="179"/>
      <c r="S1" s="179"/>
      <c r="T1" s="179"/>
      <c r="U1" s="179"/>
      <c r="V1" s="179"/>
      <c r="W1" s="179"/>
      <c r="X1" s="179"/>
      <c r="Y1" s="186"/>
      <c r="Z1" s="182"/>
      <c r="AA1" s="179"/>
      <c r="AB1" s="179"/>
      <c r="AC1" s="186"/>
      <c r="AD1" s="179"/>
      <c r="AE1" s="179"/>
      <c r="AF1" s="179"/>
      <c r="AG1" s="179"/>
      <c r="AH1" s="179"/>
      <c r="AI1" s="179"/>
      <c r="AJ1" s="179"/>
      <c r="AK1" s="179"/>
      <c r="AL1" s="179"/>
      <c r="AM1" s="179"/>
      <c r="AN1" s="179"/>
      <c r="AO1" s="179"/>
      <c r="AP1" s="179"/>
      <c r="AQ1" s="179"/>
      <c r="AR1" s="179"/>
      <c r="AS1" s="183"/>
      <c r="AT1" s="183"/>
      <c r="AU1" s="183"/>
      <c r="AV1" s="179"/>
      <c r="AW1" s="179"/>
      <c r="AX1" s="179"/>
      <c r="AY1" s="183"/>
      <c r="AZ1" s="179"/>
      <c r="BA1" s="179"/>
      <c r="BB1" s="179"/>
      <c r="BC1" s="179"/>
      <c r="BD1" s="179"/>
      <c r="BE1" s="179"/>
      <c r="BF1" s="179"/>
      <c r="BG1" s="179"/>
      <c r="BH1" s="179"/>
    </row>
    <row r="2" spans="1:60" x14ac:dyDescent="0.2">
      <c r="A2" s="185"/>
      <c r="B2" s="143" t="s">
        <v>1</v>
      </c>
      <c r="C2" s="143"/>
      <c r="D2" s="143"/>
      <c r="E2" s="143"/>
      <c r="F2" s="143"/>
      <c r="G2" s="144"/>
      <c r="H2" s="144"/>
      <c r="I2" s="143"/>
      <c r="J2" s="179"/>
      <c r="K2" s="179"/>
      <c r="L2" s="179"/>
      <c r="M2" s="179"/>
      <c r="N2" s="179"/>
      <c r="O2" s="143"/>
      <c r="P2" s="179"/>
      <c r="Q2" s="179"/>
      <c r="R2" s="179"/>
      <c r="S2" s="179"/>
      <c r="T2" s="179"/>
      <c r="U2" s="87"/>
      <c r="V2" s="179"/>
      <c r="W2" s="87"/>
      <c r="X2" s="179"/>
      <c r="Y2" s="186"/>
      <c r="Z2" s="186"/>
      <c r="AA2" s="179"/>
      <c r="AB2" s="179"/>
      <c r="AC2" s="186"/>
      <c r="AD2" s="179"/>
      <c r="AE2" s="179"/>
      <c r="AF2" s="179"/>
      <c r="AG2" s="179"/>
      <c r="AH2" s="179"/>
      <c r="AI2" s="179"/>
      <c r="AJ2" s="179"/>
      <c r="AK2" s="179"/>
      <c r="AL2" s="179"/>
      <c r="AM2" s="179"/>
      <c r="AN2" s="179"/>
      <c r="AO2" s="179"/>
      <c r="AP2" s="87" t="s">
        <v>2</v>
      </c>
      <c r="AQ2" s="179"/>
      <c r="AR2" s="179"/>
      <c r="AS2" s="183"/>
      <c r="AT2" s="183"/>
      <c r="AU2" s="183"/>
      <c r="AV2" s="179"/>
      <c r="AW2" s="179"/>
      <c r="AX2" s="179"/>
      <c r="AY2" s="183"/>
      <c r="AZ2" s="179"/>
      <c r="BA2" s="179"/>
      <c r="BB2" s="179"/>
      <c r="BC2" s="179"/>
      <c r="BD2" s="179"/>
      <c r="BE2" s="179"/>
      <c r="BF2" s="179"/>
      <c r="BG2" s="179"/>
      <c r="BH2" s="179"/>
    </row>
    <row r="3" spans="1:60" ht="13.5" thickBot="1" x14ac:dyDescent="0.25">
      <c r="A3" s="187"/>
      <c r="B3" s="143"/>
      <c r="C3" s="187" t="s">
        <v>129</v>
      </c>
      <c r="D3" s="143"/>
      <c r="E3" s="143"/>
      <c r="F3" s="143"/>
      <c r="G3" s="144"/>
      <c r="H3" s="144"/>
      <c r="I3" s="143"/>
      <c r="J3" s="179"/>
      <c r="K3" s="179"/>
      <c r="L3" s="179"/>
      <c r="M3" s="179"/>
      <c r="N3" s="179"/>
      <c r="O3" s="143"/>
      <c r="P3" s="179"/>
      <c r="Q3" s="179"/>
      <c r="R3" s="179"/>
      <c r="S3" s="179"/>
      <c r="T3" s="179"/>
      <c r="U3" s="88"/>
      <c r="V3" s="179"/>
      <c r="W3" s="189"/>
      <c r="X3" s="189"/>
      <c r="Y3" s="186"/>
      <c r="Z3" s="187"/>
      <c r="AA3" s="179"/>
      <c r="AB3" s="179"/>
      <c r="AC3" s="179"/>
      <c r="AD3" s="186"/>
      <c r="AE3" s="186"/>
      <c r="AF3" s="186"/>
      <c r="AG3" s="186"/>
      <c r="AH3" s="186"/>
      <c r="AI3" s="179"/>
      <c r="AJ3" s="179"/>
      <c r="AK3" s="179"/>
      <c r="AL3" s="179"/>
      <c r="AM3" s="179"/>
      <c r="AN3" s="179"/>
      <c r="AO3" s="179"/>
      <c r="AP3" s="87"/>
      <c r="AQ3" s="179"/>
      <c r="AR3" s="179"/>
      <c r="AS3" s="183"/>
      <c r="AT3" s="183"/>
      <c r="AU3" s="183"/>
      <c r="AV3" s="186"/>
      <c r="AW3" s="186"/>
      <c r="AX3" s="179"/>
      <c r="AY3" s="183"/>
      <c r="AZ3" s="179"/>
      <c r="BA3" s="179"/>
      <c r="BB3" s="179"/>
      <c r="BC3" s="179"/>
      <c r="BD3" s="179"/>
      <c r="BE3" s="179"/>
      <c r="BF3" s="179"/>
      <c r="BG3" s="179"/>
      <c r="BH3" s="179"/>
    </row>
    <row r="4" spans="1:60" ht="28.9" customHeight="1" x14ac:dyDescent="0.2">
      <c r="A4" s="295" t="s">
        <v>133</v>
      </c>
      <c r="B4" s="284"/>
      <c r="C4" s="296" t="s">
        <v>4</v>
      </c>
      <c r="D4" s="297"/>
      <c r="E4" s="296" t="s">
        <v>5</v>
      </c>
      <c r="F4" s="297"/>
      <c r="G4" s="298" t="s">
        <v>6</v>
      </c>
      <c r="H4" s="299"/>
      <c r="I4" s="283" t="s">
        <v>95</v>
      </c>
      <c r="J4" s="293"/>
      <c r="K4" s="283" t="s">
        <v>127</v>
      </c>
      <c r="L4" s="293"/>
      <c r="M4" s="301" t="s">
        <v>9</v>
      </c>
      <c r="N4" s="302"/>
      <c r="O4" s="296" t="s">
        <v>10</v>
      </c>
      <c r="P4" s="297"/>
      <c r="Q4" s="296" t="s">
        <v>11</v>
      </c>
      <c r="R4" s="297"/>
      <c r="S4" s="283" t="s">
        <v>12</v>
      </c>
      <c r="T4" s="293"/>
      <c r="U4" s="283" t="s">
        <v>13</v>
      </c>
      <c r="V4" s="293"/>
      <c r="W4" s="283" t="s">
        <v>14</v>
      </c>
      <c r="X4" s="293"/>
      <c r="Y4" s="286" t="s">
        <v>15</v>
      </c>
      <c r="Z4" s="303"/>
      <c r="AA4" s="301" t="s">
        <v>16</v>
      </c>
      <c r="AB4" s="284"/>
      <c r="AC4" s="291" t="s">
        <v>65</v>
      </c>
      <c r="AD4" s="304"/>
      <c r="AE4" s="291" t="s">
        <v>17</v>
      </c>
      <c r="AF4" s="282"/>
      <c r="AG4" s="283" t="s">
        <v>18</v>
      </c>
      <c r="AH4" s="284"/>
      <c r="AI4" s="89"/>
      <c r="AJ4" s="300" t="s">
        <v>19</v>
      </c>
      <c r="AK4" s="284"/>
      <c r="AL4" s="89"/>
      <c r="AM4" s="286" t="s">
        <v>20</v>
      </c>
      <c r="AN4" s="284"/>
      <c r="AO4" s="89"/>
      <c r="AP4" s="287" t="s">
        <v>21</v>
      </c>
      <c r="AQ4" s="288"/>
      <c r="AR4" s="89"/>
      <c r="AS4" s="289" t="s">
        <v>22</v>
      </c>
      <c r="AT4" s="290"/>
      <c r="AU4" s="90"/>
      <c r="AV4" s="291" t="s">
        <v>23</v>
      </c>
      <c r="AW4" s="292"/>
      <c r="AX4" s="89"/>
      <c r="AY4" s="283" t="s">
        <v>24</v>
      </c>
      <c r="AZ4" s="293"/>
      <c r="BA4" s="87"/>
      <c r="BB4" s="179"/>
      <c r="BC4" s="179"/>
      <c r="BD4" s="179"/>
      <c r="BE4" s="179"/>
      <c r="BF4" s="179"/>
      <c r="BG4" s="179"/>
      <c r="BH4" s="179"/>
    </row>
    <row r="5" spans="1:60" ht="13.15" customHeight="1" x14ac:dyDescent="0.2">
      <c r="A5" s="91"/>
      <c r="B5" s="92"/>
      <c r="C5" s="93" t="s">
        <v>1</v>
      </c>
      <c r="D5" s="94" t="s">
        <v>29</v>
      </c>
      <c r="E5" s="93" t="s">
        <v>1</v>
      </c>
      <c r="F5" s="94" t="s">
        <v>29</v>
      </c>
      <c r="G5" s="93" t="s">
        <v>1</v>
      </c>
      <c r="H5" s="94" t="s">
        <v>29</v>
      </c>
      <c r="I5" s="93" t="s">
        <v>1</v>
      </c>
      <c r="J5" s="94" t="s">
        <v>29</v>
      </c>
      <c r="K5" s="93" t="s">
        <v>1</v>
      </c>
      <c r="L5" s="94" t="s">
        <v>29</v>
      </c>
      <c r="M5" s="93" t="s">
        <v>1</v>
      </c>
      <c r="N5" s="94" t="s">
        <v>29</v>
      </c>
      <c r="O5" s="93" t="s">
        <v>1</v>
      </c>
      <c r="P5" s="94" t="s">
        <v>29</v>
      </c>
      <c r="Q5" s="93" t="s">
        <v>1</v>
      </c>
      <c r="R5" s="94" t="s">
        <v>29</v>
      </c>
      <c r="S5" s="93" t="s">
        <v>1</v>
      </c>
      <c r="T5" s="94" t="s">
        <v>29</v>
      </c>
      <c r="U5" s="93" t="s">
        <v>1</v>
      </c>
      <c r="V5" s="94" t="s">
        <v>29</v>
      </c>
      <c r="W5" s="93" t="s">
        <v>1</v>
      </c>
      <c r="X5" s="94" t="s">
        <v>29</v>
      </c>
      <c r="Y5" s="93" t="s">
        <v>1</v>
      </c>
      <c r="Z5" s="94" t="s">
        <v>29</v>
      </c>
      <c r="AA5" s="93" t="s">
        <v>1</v>
      </c>
      <c r="AB5" s="94" t="s">
        <v>29</v>
      </c>
      <c r="AC5" s="93" t="s">
        <v>1</v>
      </c>
      <c r="AD5" s="94" t="s">
        <v>29</v>
      </c>
      <c r="AE5" s="93" t="s">
        <v>1</v>
      </c>
      <c r="AF5" s="94" t="s">
        <v>29</v>
      </c>
      <c r="AG5" s="93" t="s">
        <v>1</v>
      </c>
      <c r="AH5" s="94" t="s">
        <v>29</v>
      </c>
      <c r="AI5" s="95"/>
      <c r="AJ5" s="309" t="s">
        <v>29</v>
      </c>
      <c r="AK5" s="277" t="s">
        <v>30</v>
      </c>
      <c r="AL5" s="95"/>
      <c r="AM5" s="93" t="s">
        <v>1</v>
      </c>
      <c r="AN5" s="94" t="s">
        <v>29</v>
      </c>
      <c r="AO5" s="95"/>
      <c r="AP5" s="93" t="s">
        <v>1</v>
      </c>
      <c r="AQ5" s="94" t="s">
        <v>29</v>
      </c>
      <c r="AR5" s="95"/>
      <c r="AS5" s="96" t="s">
        <v>1</v>
      </c>
      <c r="AT5" s="97" t="s">
        <v>29</v>
      </c>
      <c r="AU5" s="98"/>
      <c r="AV5" s="93" t="s">
        <v>1</v>
      </c>
      <c r="AW5" s="94" t="s">
        <v>29</v>
      </c>
      <c r="AX5" s="95"/>
      <c r="AY5" s="96" t="s">
        <v>1</v>
      </c>
      <c r="AZ5" s="94" t="s">
        <v>29</v>
      </c>
      <c r="BA5" s="99"/>
      <c r="BB5" s="186"/>
      <c r="BC5" s="179"/>
      <c r="BD5" s="179"/>
      <c r="BE5" s="179"/>
      <c r="BF5" s="179"/>
      <c r="BG5" s="179"/>
      <c r="BH5" s="179"/>
    </row>
    <row r="6" spans="1:60" ht="13.5" customHeight="1" x14ac:dyDescent="0.2">
      <c r="A6" s="100" t="s">
        <v>31</v>
      </c>
      <c r="B6" s="101" t="s">
        <v>32</v>
      </c>
      <c r="C6" s="102" t="s">
        <v>29</v>
      </c>
      <c r="D6" s="103" t="s">
        <v>33</v>
      </c>
      <c r="E6" s="102" t="s">
        <v>29</v>
      </c>
      <c r="F6" s="103" t="s">
        <v>33</v>
      </c>
      <c r="G6" s="102" t="s">
        <v>29</v>
      </c>
      <c r="H6" s="103" t="s">
        <v>33</v>
      </c>
      <c r="I6" s="102" t="s">
        <v>29</v>
      </c>
      <c r="J6" s="103" t="s">
        <v>33</v>
      </c>
      <c r="K6" s="102" t="s">
        <v>29</v>
      </c>
      <c r="L6" s="103" t="s">
        <v>33</v>
      </c>
      <c r="M6" s="102" t="s">
        <v>29</v>
      </c>
      <c r="N6" s="103" t="s">
        <v>33</v>
      </c>
      <c r="O6" s="102" t="s">
        <v>29</v>
      </c>
      <c r="P6" s="103" t="s">
        <v>33</v>
      </c>
      <c r="Q6" s="102" t="s">
        <v>29</v>
      </c>
      <c r="R6" s="103" t="s">
        <v>33</v>
      </c>
      <c r="S6" s="102" t="s">
        <v>29</v>
      </c>
      <c r="T6" s="103" t="s">
        <v>33</v>
      </c>
      <c r="U6" s="102" t="s">
        <v>29</v>
      </c>
      <c r="V6" s="103" t="s">
        <v>33</v>
      </c>
      <c r="W6" s="102" t="s">
        <v>29</v>
      </c>
      <c r="X6" s="103" t="s">
        <v>33</v>
      </c>
      <c r="Y6" s="102" t="s">
        <v>29</v>
      </c>
      <c r="Z6" s="103" t="s">
        <v>33</v>
      </c>
      <c r="AA6" s="102" t="s">
        <v>29</v>
      </c>
      <c r="AB6" s="103" t="s">
        <v>33</v>
      </c>
      <c r="AC6" s="102" t="s">
        <v>29</v>
      </c>
      <c r="AD6" s="103" t="s">
        <v>33</v>
      </c>
      <c r="AE6" s="102" t="s">
        <v>29</v>
      </c>
      <c r="AF6" s="103" t="s">
        <v>33</v>
      </c>
      <c r="AG6" s="102" t="s">
        <v>29</v>
      </c>
      <c r="AH6" s="103" t="s">
        <v>33</v>
      </c>
      <c r="AI6" s="104"/>
      <c r="AJ6" s="310"/>
      <c r="AK6" s="278"/>
      <c r="AL6" s="104"/>
      <c r="AM6" s="102" t="s">
        <v>29</v>
      </c>
      <c r="AN6" s="103" t="s">
        <v>33</v>
      </c>
      <c r="AO6" s="104"/>
      <c r="AP6" s="102" t="s">
        <v>29</v>
      </c>
      <c r="AQ6" s="103" t="s">
        <v>33</v>
      </c>
      <c r="AR6" s="104"/>
      <c r="AS6" s="105" t="s">
        <v>29</v>
      </c>
      <c r="AT6" s="106" t="s">
        <v>33</v>
      </c>
      <c r="AU6" s="107"/>
      <c r="AV6" s="102" t="s">
        <v>29</v>
      </c>
      <c r="AW6" s="103" t="s">
        <v>33</v>
      </c>
      <c r="AX6" s="104"/>
      <c r="AY6" s="105" t="s">
        <v>29</v>
      </c>
      <c r="AZ6" s="103" t="s">
        <v>33</v>
      </c>
      <c r="BA6" s="99"/>
      <c r="BB6" s="179"/>
      <c r="BC6" s="179"/>
      <c r="BD6" s="179"/>
      <c r="BE6" s="179"/>
      <c r="BF6" s="179"/>
      <c r="BG6" s="179"/>
      <c r="BH6" s="179"/>
    </row>
    <row r="7" spans="1:60" ht="28.15" customHeight="1" thickBot="1" x14ac:dyDescent="0.25">
      <c r="A7" s="108"/>
      <c r="B7" s="109"/>
      <c r="C7" s="270" t="s">
        <v>34</v>
      </c>
      <c r="D7" s="271"/>
      <c r="E7" s="270" t="s">
        <v>35</v>
      </c>
      <c r="F7" s="271"/>
      <c r="G7" s="270" t="s">
        <v>36</v>
      </c>
      <c r="H7" s="271"/>
      <c r="I7" s="270" t="s">
        <v>37</v>
      </c>
      <c r="J7" s="271"/>
      <c r="K7" s="270" t="s">
        <v>38</v>
      </c>
      <c r="L7" s="271"/>
      <c r="M7" s="270" t="s">
        <v>90</v>
      </c>
      <c r="N7" s="271"/>
      <c r="O7" s="270" t="s">
        <v>10</v>
      </c>
      <c r="P7" s="271"/>
      <c r="Q7" s="270" t="s">
        <v>40</v>
      </c>
      <c r="R7" s="271"/>
      <c r="S7" s="270" t="s">
        <v>41</v>
      </c>
      <c r="T7" s="271"/>
      <c r="U7" s="270" t="s">
        <v>42</v>
      </c>
      <c r="V7" s="271"/>
      <c r="W7" s="270" t="s">
        <v>14</v>
      </c>
      <c r="X7" s="271"/>
      <c r="Y7" s="270" t="s">
        <v>15</v>
      </c>
      <c r="Z7" s="271"/>
      <c r="AA7" s="270" t="s">
        <v>43</v>
      </c>
      <c r="AB7" s="271"/>
      <c r="AC7" s="270"/>
      <c r="AD7" s="271"/>
      <c r="AE7" s="270"/>
      <c r="AF7" s="271"/>
      <c r="AG7" s="110"/>
      <c r="AH7" s="111"/>
      <c r="AI7" s="112"/>
      <c r="AJ7" s="270" t="s">
        <v>44</v>
      </c>
      <c r="AK7" s="271"/>
      <c r="AL7" s="112"/>
      <c r="AM7" s="270" t="s">
        <v>45</v>
      </c>
      <c r="AN7" s="271"/>
      <c r="AO7" s="112"/>
      <c r="AP7" s="110"/>
      <c r="AQ7" s="109"/>
      <c r="AR7" s="112"/>
      <c r="AS7" s="113"/>
      <c r="AT7" s="114"/>
      <c r="AU7" s="98"/>
      <c r="AV7" s="110"/>
      <c r="AW7" s="111"/>
      <c r="AX7" s="112"/>
      <c r="AY7" s="113"/>
      <c r="AZ7" s="109"/>
      <c r="BA7" s="115"/>
      <c r="BB7" s="179"/>
      <c r="BC7" s="179"/>
      <c r="BD7" s="179"/>
      <c r="BE7" s="179"/>
      <c r="BF7" s="179"/>
      <c r="BG7" s="179"/>
      <c r="BH7" s="179"/>
    </row>
    <row r="8" spans="1:60" x14ac:dyDescent="0.2">
      <c r="A8" s="190"/>
      <c r="B8" s="191"/>
      <c r="C8" s="190"/>
      <c r="D8" s="191"/>
      <c r="E8" s="190"/>
      <c r="F8" s="191"/>
      <c r="G8" s="190"/>
      <c r="H8" s="191"/>
      <c r="I8" s="190"/>
      <c r="J8" s="191"/>
      <c r="K8" s="190"/>
      <c r="L8" s="191"/>
      <c r="M8" s="190"/>
      <c r="N8" s="191"/>
      <c r="O8" s="190"/>
      <c r="P8" s="191"/>
      <c r="Q8" s="190"/>
      <c r="R8" s="191"/>
      <c r="S8" s="190"/>
      <c r="T8" s="191"/>
      <c r="U8" s="193"/>
      <c r="V8" s="193"/>
      <c r="W8" s="190"/>
      <c r="X8" s="191"/>
      <c r="Y8" s="190"/>
      <c r="Z8" s="191"/>
      <c r="AA8" s="242"/>
      <c r="AB8" s="226"/>
      <c r="AC8" s="190"/>
      <c r="AD8" s="191"/>
      <c r="AE8" s="190"/>
      <c r="AF8" s="191"/>
      <c r="AG8" s="190"/>
      <c r="AH8" s="193"/>
      <c r="AI8" s="197"/>
      <c r="AJ8" s="190"/>
      <c r="AK8" s="191"/>
      <c r="AL8" s="197"/>
      <c r="AM8" s="190"/>
      <c r="AN8" s="191"/>
      <c r="AO8" s="197"/>
      <c r="AP8" s="190"/>
      <c r="AQ8" s="191"/>
      <c r="AR8" s="197"/>
      <c r="AS8" s="199"/>
      <c r="AT8" s="200"/>
      <c r="AU8" s="201"/>
      <c r="AV8" s="193"/>
      <c r="AW8" s="193"/>
      <c r="AX8" s="197"/>
      <c r="AY8" s="243"/>
      <c r="AZ8" s="191"/>
      <c r="BA8" s="179"/>
      <c r="BB8" s="179"/>
      <c r="BC8" s="179"/>
      <c r="BD8" s="179"/>
      <c r="BE8" s="179"/>
      <c r="BF8" s="179"/>
      <c r="BG8" s="179"/>
      <c r="BH8" s="179"/>
    </row>
    <row r="9" spans="1:60" x14ac:dyDescent="0.2">
      <c r="A9" s="116">
        <v>2011</v>
      </c>
      <c r="B9" s="117" t="s">
        <v>46</v>
      </c>
      <c r="C9" s="180">
        <v>119139</v>
      </c>
      <c r="D9" s="198">
        <f>IF(C9&gt;0,C9,"")</f>
        <v>119139</v>
      </c>
      <c r="E9" s="180">
        <v>1772</v>
      </c>
      <c r="F9" s="198">
        <f>IF(E9&gt;0,E9,"")</f>
        <v>1772</v>
      </c>
      <c r="G9" s="180">
        <v>257391</v>
      </c>
      <c r="H9" s="198">
        <f>IF(G9&gt;0,G9,"")</f>
        <v>257391</v>
      </c>
      <c r="I9" s="180">
        <v>164065</v>
      </c>
      <c r="J9" s="198">
        <f>IF(I9&gt;0,I9,"")</f>
        <v>164065</v>
      </c>
      <c r="K9" s="180">
        <v>141070</v>
      </c>
      <c r="L9" s="198">
        <f>IF(K9&gt;0,K9,"")</f>
        <v>141070</v>
      </c>
      <c r="M9" s="180">
        <v>3962</v>
      </c>
      <c r="N9" s="198">
        <f>IF(M9&gt;0,M9,"")</f>
        <v>3962</v>
      </c>
      <c r="O9" s="180">
        <v>25137</v>
      </c>
      <c r="P9" s="198">
        <f>IF(O9&gt;0,O9,"")</f>
        <v>25137</v>
      </c>
      <c r="Q9" s="180">
        <v>58164</v>
      </c>
      <c r="R9" s="198">
        <f>IF(Q9&gt;0,Q9,"")</f>
        <v>58164</v>
      </c>
      <c r="S9" s="180">
        <v>612356</v>
      </c>
      <c r="T9" s="198">
        <f>IF(S9&gt;0,S9,"")</f>
        <v>612356</v>
      </c>
      <c r="U9" s="180">
        <v>38530</v>
      </c>
      <c r="V9" s="198">
        <f>IF(U9&gt;0,U9,"")</f>
        <v>38530</v>
      </c>
      <c r="W9" s="180">
        <v>3511</v>
      </c>
      <c r="X9" s="198">
        <f>IF(W9&gt;0,W9,"")</f>
        <v>3511</v>
      </c>
      <c r="Y9" s="180">
        <v>40072</v>
      </c>
      <c r="Z9" s="198">
        <f>IF(Y9&gt;0,Y9,"")</f>
        <v>40072</v>
      </c>
      <c r="AA9" s="180">
        <v>331</v>
      </c>
      <c r="AB9" s="198">
        <f>IF(AA9&gt;0,AA9,"")</f>
        <v>331</v>
      </c>
      <c r="AC9" s="180">
        <v>1608</v>
      </c>
      <c r="AD9" s="198">
        <f>IF(AC9&gt;0,AC9,"")</f>
        <v>1608</v>
      </c>
      <c r="AE9" s="180">
        <v>2</v>
      </c>
      <c r="AF9" s="198">
        <f>IF(AE9&gt;0,AE9,"")</f>
        <v>2</v>
      </c>
      <c r="AG9" s="204">
        <f t="shared" ref="AG9:AG20" si="0">C9+E9+G9+I9+K9+M9+O9+Q9+S9+U9+W9+Y9+AA9+AC9+AE9</f>
        <v>1467110</v>
      </c>
      <c r="AH9" s="205">
        <f>IF(AG9&gt;0,AG9,"")</f>
        <v>1467110</v>
      </c>
      <c r="AI9" s="206"/>
      <c r="AJ9" s="180">
        <v>320</v>
      </c>
      <c r="AK9" s="198">
        <f>IF(AJ9&gt;0,AJ9,"")</f>
        <v>320</v>
      </c>
      <c r="AL9" s="206"/>
      <c r="AM9" s="180">
        <v>20833</v>
      </c>
      <c r="AN9" s="198">
        <f>IF(AM9&gt;0,AM9,"")</f>
        <v>20833</v>
      </c>
      <c r="AO9" s="206"/>
      <c r="AP9" s="140">
        <f t="shared" ref="AP9:AP20" si="1">AG9+AJ9+AM9</f>
        <v>1488263</v>
      </c>
      <c r="AQ9" s="207">
        <f>IF(AP9&gt;0,AP9,"")</f>
        <v>1488263</v>
      </c>
      <c r="AR9" s="206"/>
      <c r="AS9" s="140">
        <v>1177</v>
      </c>
      <c r="AT9" s="198">
        <f>IF(AS9&gt;0,AS9,"")</f>
        <v>1177</v>
      </c>
      <c r="AU9" s="206"/>
      <c r="AV9" s="139">
        <f t="shared" ref="AV9:AV20" si="2">AP9+AS9</f>
        <v>1489440</v>
      </c>
      <c r="AW9" s="207">
        <f>IF(AV9&gt;0,AV9,"")</f>
        <v>1489440</v>
      </c>
      <c r="AX9" s="206"/>
      <c r="AY9" s="184">
        <v>141757</v>
      </c>
      <c r="AZ9" s="198">
        <f>IF(AY9&gt;0,AY9,"")</f>
        <v>141757</v>
      </c>
      <c r="BA9" s="184"/>
      <c r="BB9" s="183"/>
      <c r="BC9" s="183"/>
      <c r="BD9" s="183"/>
      <c r="BE9" s="179"/>
      <c r="BF9" s="179"/>
      <c r="BG9" s="179"/>
      <c r="BH9" s="179"/>
    </row>
    <row r="10" spans="1:60" x14ac:dyDescent="0.2">
      <c r="A10" s="116">
        <f>A9</f>
        <v>2011</v>
      </c>
      <c r="B10" s="117" t="s">
        <v>47</v>
      </c>
      <c r="C10" s="140">
        <v>119288</v>
      </c>
      <c r="D10" s="198">
        <f>IF(C10&gt;0,(AVERAGE(C$9:C10)),"")</f>
        <v>119213.5</v>
      </c>
      <c r="E10" s="140">
        <v>1783</v>
      </c>
      <c r="F10" s="198">
        <f>IF(E10&gt;0,(AVERAGE(E$9:E10)),"")</f>
        <v>1777.5</v>
      </c>
      <c r="G10" s="140">
        <v>257850</v>
      </c>
      <c r="H10" s="198">
        <f>IF(G10&gt;0,(AVERAGE(G$9:G10)),"")</f>
        <v>257620.5</v>
      </c>
      <c r="I10" s="140">
        <v>163191</v>
      </c>
      <c r="J10" s="198">
        <f>IF(I10&gt;0,(AVERAGE(I$9:I10)),"")</f>
        <v>163628</v>
      </c>
      <c r="K10" s="140">
        <v>140150</v>
      </c>
      <c r="L10" s="198">
        <f>IF(K10&gt;0,(AVERAGE(K$9:K10)),"")</f>
        <v>140610</v>
      </c>
      <c r="M10" s="140">
        <v>3981</v>
      </c>
      <c r="N10" s="198">
        <f>IF(M10&gt;0,(AVERAGE(M$9:M10)),"")</f>
        <v>3971.5</v>
      </c>
      <c r="O10" s="140">
        <v>25090</v>
      </c>
      <c r="P10" s="198">
        <f>IF(O10&gt;0,(AVERAGE(O$9:O10)),"")</f>
        <v>25113.5</v>
      </c>
      <c r="Q10" s="140">
        <v>57949</v>
      </c>
      <c r="R10" s="198">
        <f>IF(Q10&gt;0,(AVERAGE(Q$9:Q10)),"")</f>
        <v>58056.5</v>
      </c>
      <c r="S10" s="140">
        <v>608381</v>
      </c>
      <c r="T10" s="198">
        <f>IF(S10&gt;0,(AVERAGE(S$9:S10)),"")</f>
        <v>610368.5</v>
      </c>
      <c r="U10" s="139">
        <v>38226</v>
      </c>
      <c r="V10" s="198">
        <f>IF(U10&gt;0,(AVERAGE(U$9:U10)),"")</f>
        <v>38378</v>
      </c>
      <c r="W10" s="140">
        <v>3579</v>
      </c>
      <c r="X10" s="198">
        <f>IF(W10&gt;0,(AVERAGE(W$9:W10)),"")</f>
        <v>3545</v>
      </c>
      <c r="Y10" s="140">
        <v>40222</v>
      </c>
      <c r="Z10" s="198">
        <f>IF(Y10&gt;0,(AVERAGE(Y$9:Y10)),"")</f>
        <v>40147</v>
      </c>
      <c r="AA10" s="140">
        <v>316</v>
      </c>
      <c r="AB10" s="198">
        <f>IF(AA10&gt;0,(AVERAGE(AA$9:AA10)),"")</f>
        <v>323.5</v>
      </c>
      <c r="AC10" s="140">
        <v>1586</v>
      </c>
      <c r="AD10" s="198">
        <f>IF(AC10&gt;0,(AVERAGE(AC$9:AC10)),"")</f>
        <v>1597</v>
      </c>
      <c r="AE10" s="140">
        <v>2</v>
      </c>
      <c r="AF10" s="198">
        <f>IF(AE10&gt;0,(AVERAGE(AE$9:AE10)),"")</f>
        <v>2</v>
      </c>
      <c r="AG10" s="204">
        <f t="shared" si="0"/>
        <v>1461594</v>
      </c>
      <c r="AH10" s="205">
        <f>IF(AG10&gt;0,(AVERAGE(AG$9:AG10)),"")</f>
        <v>1464352</v>
      </c>
      <c r="AI10" s="206"/>
      <c r="AJ10" s="140">
        <v>339</v>
      </c>
      <c r="AK10" s="198">
        <f>IF(AJ10&gt;0,(AVERAGE(AJ$9:AJ10)),"")</f>
        <v>329.5</v>
      </c>
      <c r="AL10" s="206"/>
      <c r="AM10" s="140">
        <v>21234</v>
      </c>
      <c r="AN10" s="198">
        <f>IF(AM10&gt;0,(AVERAGE(AM$9:AM10)),"")</f>
        <v>21033.5</v>
      </c>
      <c r="AO10" s="206"/>
      <c r="AP10" s="140">
        <f t="shared" si="1"/>
        <v>1483167</v>
      </c>
      <c r="AQ10" s="207">
        <f>IF(AP10&gt;0,(AVERAGE(AP$9:AP10)),"")</f>
        <v>1485715</v>
      </c>
      <c r="AR10" s="206"/>
      <c r="AS10" s="140">
        <v>1215</v>
      </c>
      <c r="AT10" s="198">
        <f>IF(AS10&gt;0,(AVERAGE(AS$9:AS10)),"")</f>
        <v>1196</v>
      </c>
      <c r="AU10" s="206"/>
      <c r="AV10" s="139">
        <f t="shared" si="2"/>
        <v>1484382</v>
      </c>
      <c r="AW10" s="207">
        <f>IF(AV10&gt;0,(AVERAGE(AV$9:AV10)),"")</f>
        <v>1486911</v>
      </c>
      <c r="AX10" s="206"/>
      <c r="AY10" s="140">
        <v>140403</v>
      </c>
      <c r="AZ10" s="198">
        <f>IF(AY10&gt;0,(AVERAGE(AY$9:AY10)),"")</f>
        <v>141080</v>
      </c>
      <c r="BA10" s="184"/>
      <c r="BB10" s="183"/>
      <c r="BC10" s="183"/>
      <c r="BD10" s="183"/>
      <c r="BE10" s="179"/>
      <c r="BF10" s="179"/>
      <c r="BG10" s="179"/>
      <c r="BH10" s="179"/>
    </row>
    <row r="11" spans="1:60" x14ac:dyDescent="0.2">
      <c r="A11" s="116">
        <f>A10</f>
        <v>2011</v>
      </c>
      <c r="B11" s="117" t="s">
        <v>48</v>
      </c>
      <c r="C11" s="140">
        <v>119656</v>
      </c>
      <c r="D11" s="198">
        <f>IF(C11&gt;0,(AVERAGE(C$9:C11)),"")</f>
        <v>119361</v>
      </c>
      <c r="E11" s="140">
        <v>1788</v>
      </c>
      <c r="F11" s="198">
        <f>IF(E11&gt;0,(AVERAGE(E$9:E11)),"")</f>
        <v>1781</v>
      </c>
      <c r="G11" s="140">
        <v>258905</v>
      </c>
      <c r="H11" s="198">
        <f>IF(G11&gt;0,(AVERAGE(G$9:G11)),"")</f>
        <v>258048.66666666666</v>
      </c>
      <c r="I11" s="140">
        <v>163840</v>
      </c>
      <c r="J11" s="198">
        <f>IF(I11&gt;0,(AVERAGE(I$9:I11)),"")</f>
        <v>163698.66666666666</v>
      </c>
      <c r="K11" s="140">
        <v>140291</v>
      </c>
      <c r="L11" s="198">
        <f>IF(K11&gt;0,(AVERAGE(K$9:K11)),"")</f>
        <v>140503.66666666666</v>
      </c>
      <c r="M11" s="140">
        <v>3929</v>
      </c>
      <c r="N11" s="198">
        <f>IF(M11&gt;0,(AVERAGE(M$9:M11)),"")</f>
        <v>3957.3333333333335</v>
      </c>
      <c r="O11" s="140">
        <v>25228</v>
      </c>
      <c r="P11" s="198">
        <f>IF(O11&gt;0,(AVERAGE(O$9:O11)),"")</f>
        <v>25151.666666666668</v>
      </c>
      <c r="Q11" s="140">
        <v>58128</v>
      </c>
      <c r="R11" s="198">
        <f>IF(Q11&gt;0,(AVERAGE(Q$9:Q11)),"")</f>
        <v>58080.333333333336</v>
      </c>
      <c r="S11" s="140">
        <v>624720</v>
      </c>
      <c r="T11" s="198">
        <f>IF(S11&gt;0,(AVERAGE(S$9:S11)),"")</f>
        <v>615152.33333333337</v>
      </c>
      <c r="U11" s="139">
        <v>38872</v>
      </c>
      <c r="V11" s="198">
        <f>IF(U11&gt;0,(AVERAGE(U$9:U11)),"")</f>
        <v>38542.666666666664</v>
      </c>
      <c r="W11" s="140">
        <v>3651</v>
      </c>
      <c r="X11" s="198">
        <f>IF(W11&gt;0,(AVERAGE(W$9:W11)),"")</f>
        <v>3580.3333333333335</v>
      </c>
      <c r="Y11" s="140">
        <v>40385</v>
      </c>
      <c r="Z11" s="198">
        <f>IF(Y11&gt;0,(AVERAGE(Y$9:Y11)),"")</f>
        <v>40226.333333333336</v>
      </c>
      <c r="AA11" s="140">
        <v>312</v>
      </c>
      <c r="AB11" s="198">
        <f>IF(AA11&gt;0,(AVERAGE(AA$9:AA11)),"")</f>
        <v>319.66666666666669</v>
      </c>
      <c r="AC11" s="140">
        <v>1661</v>
      </c>
      <c r="AD11" s="198">
        <f>IF(AC11&gt;0,(AVERAGE(AC$9:AC11)),"")</f>
        <v>1618.3333333333333</v>
      </c>
      <c r="AE11" s="140">
        <v>2</v>
      </c>
      <c r="AF11" s="198">
        <f>IF(AE11&gt;0,(AVERAGE(AE$9:AE11)),"")</f>
        <v>2</v>
      </c>
      <c r="AG11" s="204">
        <f t="shared" si="0"/>
        <v>1481368</v>
      </c>
      <c r="AH11" s="205">
        <f>IF(AG11&gt;0,(AVERAGE(AG$9:AG11)),"")</f>
        <v>1470024</v>
      </c>
      <c r="AI11" s="206"/>
      <c r="AJ11" s="140">
        <v>360</v>
      </c>
      <c r="AK11" s="198">
        <f>IF(AJ11&gt;0,(AVERAGE(AJ$9:AJ11)),"")</f>
        <v>339.66666666666669</v>
      </c>
      <c r="AL11" s="206"/>
      <c r="AM11" s="140">
        <v>21625</v>
      </c>
      <c r="AN11" s="198">
        <f>IF(AM11&gt;0,(AVERAGE(AM$9:AM11)),"")</f>
        <v>21230.666666666668</v>
      </c>
      <c r="AO11" s="206"/>
      <c r="AP11" s="140">
        <f t="shared" si="1"/>
        <v>1503353</v>
      </c>
      <c r="AQ11" s="207">
        <f>IF(AP11&gt;0,(AVERAGE(AP$9:AP11)),"")</f>
        <v>1491594.3333333333</v>
      </c>
      <c r="AR11" s="206"/>
      <c r="AS11" s="244">
        <v>1299</v>
      </c>
      <c r="AT11" s="198">
        <f>IF(AS11&gt;0,(AVERAGE(AS$9:AS11)),"")</f>
        <v>1230.3333333333333</v>
      </c>
      <c r="AU11" s="206"/>
      <c r="AV11" s="139">
        <f t="shared" si="2"/>
        <v>1504652</v>
      </c>
      <c r="AW11" s="207">
        <f>IF(AV11&gt;0,(AVERAGE(AV$9:AV11)),"")</f>
        <v>1492824.6666666667</v>
      </c>
      <c r="AX11" s="206"/>
      <c r="AY11" s="140">
        <v>142169</v>
      </c>
      <c r="AZ11" s="198">
        <f>IF(AY11&gt;0,(AVERAGE(AY$9:AY11)),"")</f>
        <v>141443</v>
      </c>
      <c r="BA11" s="184"/>
      <c r="BB11" s="183"/>
      <c r="BC11" s="183"/>
      <c r="BD11" s="183"/>
      <c r="BE11" s="179"/>
      <c r="BF11" s="179"/>
      <c r="BG11" s="179"/>
      <c r="BH11" s="179"/>
    </row>
    <row r="12" spans="1:60" x14ac:dyDescent="0.2">
      <c r="A12" s="116">
        <f>A11</f>
        <v>2011</v>
      </c>
      <c r="B12" s="117" t="s">
        <v>49</v>
      </c>
      <c r="C12" s="142">
        <v>119608</v>
      </c>
      <c r="D12" s="198">
        <f>IF(C12&gt;0,(AVERAGE(C$9:C12)),"")</f>
        <v>119422.75</v>
      </c>
      <c r="E12" s="141">
        <v>1783</v>
      </c>
      <c r="F12" s="198">
        <f>IF(E12&gt;0,(AVERAGE(E$9:E12)),"")</f>
        <v>1781.5</v>
      </c>
      <c r="G12" s="141">
        <v>259476</v>
      </c>
      <c r="H12" s="198">
        <f>IF(G12&gt;0,(AVERAGE(G$9:G12)),"")</f>
        <v>258405.5</v>
      </c>
      <c r="I12" s="140">
        <v>164103</v>
      </c>
      <c r="J12" s="198">
        <f>IF(I12&gt;0,(AVERAGE(I$9:I12)),"")</f>
        <v>163799.75</v>
      </c>
      <c r="K12" s="140">
        <v>140254</v>
      </c>
      <c r="L12" s="198">
        <f>IF(K12&gt;0,(AVERAGE(K$9:K12)),"")</f>
        <v>140441.25</v>
      </c>
      <c r="M12" s="141">
        <v>3931</v>
      </c>
      <c r="N12" s="198">
        <f>IF(M12&gt;0,(AVERAGE(M$9:M12)),"")</f>
        <v>3950.75</v>
      </c>
      <c r="O12" s="141">
        <v>25031</v>
      </c>
      <c r="P12" s="198">
        <f>IF(O12&gt;0,(AVERAGE(O$9:O12)),"")</f>
        <v>25121.5</v>
      </c>
      <c r="Q12" s="141">
        <v>57798</v>
      </c>
      <c r="R12" s="198">
        <f>IF(Q12&gt;0,(AVERAGE(Q$9:Q12)),"")</f>
        <v>58009.75</v>
      </c>
      <c r="S12" s="142">
        <v>637007</v>
      </c>
      <c r="T12" s="198">
        <f>IF(S12&gt;0,(AVERAGE(S$9:S12)),"")</f>
        <v>620616</v>
      </c>
      <c r="U12" s="141">
        <v>39250</v>
      </c>
      <c r="V12" s="198">
        <f>IF(U12&gt;0,(AVERAGE(U$9:U12)),"")</f>
        <v>38719.5</v>
      </c>
      <c r="W12" s="141">
        <v>3755</v>
      </c>
      <c r="X12" s="198">
        <f>IF(W12&gt;0,(AVERAGE(W$9:W12)),"")</f>
        <v>3624</v>
      </c>
      <c r="Y12" s="141">
        <v>40360</v>
      </c>
      <c r="Z12" s="198">
        <f>IF(Y12&gt;0,(AVERAGE(Y$9:Y12)),"")</f>
        <v>40259.75</v>
      </c>
      <c r="AA12" s="141">
        <v>319</v>
      </c>
      <c r="AB12" s="198">
        <f>IF(AA12&gt;0,(AVERAGE(AA$9:AA12)),"")</f>
        <v>319.5</v>
      </c>
      <c r="AC12" s="141">
        <v>1755</v>
      </c>
      <c r="AD12" s="198">
        <f>IF(AC12&gt;0,(AVERAGE(AC$9:AC12)),"")</f>
        <v>1652.5</v>
      </c>
      <c r="AE12" s="140">
        <v>2</v>
      </c>
      <c r="AF12" s="198">
        <f>IF(AE12&gt;0,(AVERAGE(AE$9:AE12)),"")</f>
        <v>2</v>
      </c>
      <c r="AG12" s="204">
        <f t="shared" si="0"/>
        <v>1494432</v>
      </c>
      <c r="AH12" s="205">
        <f>IF(AG12&gt;0,(AVERAGE(AG$9:AG12)),"")</f>
        <v>1476126</v>
      </c>
      <c r="AI12" s="206"/>
      <c r="AJ12" s="141">
        <v>374</v>
      </c>
      <c r="AK12" s="198">
        <f>IF(AJ12&gt;0,(AVERAGE(AJ$9:AJ12)),"")</f>
        <v>348.25</v>
      </c>
      <c r="AL12" s="206"/>
      <c r="AM12" s="141">
        <v>21997</v>
      </c>
      <c r="AN12" s="198">
        <f>IF(AM12&gt;0,(AVERAGE(AM$9:AM12)),"")</f>
        <v>21422.25</v>
      </c>
      <c r="AO12" s="206"/>
      <c r="AP12" s="140">
        <f t="shared" si="1"/>
        <v>1516803</v>
      </c>
      <c r="AQ12" s="207">
        <f>IF(AP12&gt;0,(AVERAGE(AP$9:AP12)),"")</f>
        <v>1497896.5</v>
      </c>
      <c r="AR12" s="206"/>
      <c r="AS12" s="244">
        <v>1348</v>
      </c>
      <c r="AT12" s="198">
        <f>IF(AS12&gt;0,(AVERAGE(AS$9:AS12)),"")</f>
        <v>1259.75</v>
      </c>
      <c r="AU12" s="206"/>
      <c r="AV12" s="139">
        <f t="shared" si="2"/>
        <v>1518151</v>
      </c>
      <c r="AW12" s="207">
        <f>IF(AV12&gt;0,(AVERAGE(AV$9:AV12)),"")</f>
        <v>1499156.25</v>
      </c>
      <c r="AX12" s="206"/>
      <c r="AY12" s="141">
        <v>143439</v>
      </c>
      <c r="AZ12" s="198">
        <f>IF(AY12&gt;0,(AVERAGE(AY$9:AY12)),"")</f>
        <v>141942</v>
      </c>
      <c r="BA12" s="184"/>
      <c r="BB12" s="183"/>
      <c r="BC12" s="183"/>
      <c r="BD12" s="183"/>
      <c r="BE12" s="179"/>
      <c r="BF12" s="179"/>
      <c r="BG12" s="179"/>
      <c r="BH12" s="179"/>
    </row>
    <row r="13" spans="1:60" x14ac:dyDescent="0.2">
      <c r="A13" s="116">
        <f>A12</f>
        <v>2011</v>
      </c>
      <c r="B13" s="117" t="s">
        <v>50</v>
      </c>
      <c r="C13" s="228">
        <v>119865</v>
      </c>
      <c r="D13" s="198">
        <f>IF(C13&gt;0,(AVERAGE(C$9:C13)),"")</f>
        <v>119511.2</v>
      </c>
      <c r="E13" s="139">
        <v>1790</v>
      </c>
      <c r="F13" s="198">
        <f>IF(E13&gt;0,(AVERAGE(E$9:E13)),"")</f>
        <v>1783.2</v>
      </c>
      <c r="G13" s="140">
        <v>259927</v>
      </c>
      <c r="H13" s="198">
        <f>IF(G13&gt;0,(AVERAGE(G$9:G13)),"")</f>
        <v>258709.8</v>
      </c>
      <c r="I13" s="140">
        <v>164471</v>
      </c>
      <c r="J13" s="198">
        <f>IF(I13&gt;0,(AVERAGE(I$9:I13)),"")</f>
        <v>163934</v>
      </c>
      <c r="K13" s="140">
        <v>140429</v>
      </c>
      <c r="L13" s="198">
        <f>IF(K13&gt;0,(AVERAGE(K$9:K13)),"")</f>
        <v>140438.79999999999</v>
      </c>
      <c r="M13" s="140">
        <v>3945</v>
      </c>
      <c r="N13" s="198">
        <f>IF(M13&gt;0,(AVERAGE(M$9:M13)),"")</f>
        <v>3949.6</v>
      </c>
      <c r="O13" s="140">
        <v>24466</v>
      </c>
      <c r="P13" s="198">
        <f>IF(O13&gt;0,(AVERAGE(O$9:O13)),"")</f>
        <v>24990.400000000001</v>
      </c>
      <c r="Q13" s="140">
        <v>57806</v>
      </c>
      <c r="R13" s="198">
        <f>IF(Q13&gt;0,(AVERAGE(Q$9:Q13)),"")</f>
        <v>57969</v>
      </c>
      <c r="S13" s="228">
        <v>648176</v>
      </c>
      <c r="T13" s="198">
        <f>IF(S13&gt;0,(AVERAGE(S$9:S13)),"")</f>
        <v>626128</v>
      </c>
      <c r="U13" s="139">
        <v>39699</v>
      </c>
      <c r="V13" s="198">
        <f>IF(U13&gt;0,(AVERAGE(U$9:U13)),"")</f>
        <v>38915.4</v>
      </c>
      <c r="W13" s="140">
        <v>3865</v>
      </c>
      <c r="X13" s="198">
        <f>IF(W13&gt;0,(AVERAGE(W$9:W13)),"")</f>
        <v>3672.2</v>
      </c>
      <c r="Y13" s="140">
        <v>40556</v>
      </c>
      <c r="Z13" s="198">
        <f>IF(Y13&gt;0,(AVERAGE(Y$9:Y13)),"")</f>
        <v>40319</v>
      </c>
      <c r="AA13" s="140">
        <v>314</v>
      </c>
      <c r="AB13" s="198">
        <f>IF(AA13&gt;0,(AVERAGE(AA$9:AA13)),"")</f>
        <v>318.39999999999998</v>
      </c>
      <c r="AC13" s="140">
        <v>1822</v>
      </c>
      <c r="AD13" s="198">
        <f>IF(AC13&gt;0,(AVERAGE(AC$9:AC13)),"")</f>
        <v>1686.4</v>
      </c>
      <c r="AE13" s="140">
        <v>0</v>
      </c>
      <c r="AF13" s="198" t="str">
        <f>IF(AE13&gt;0,(AVERAGE(AE$9:AE13)),"")</f>
        <v/>
      </c>
      <c r="AG13" s="213">
        <f t="shared" si="0"/>
        <v>1507131</v>
      </c>
      <c r="AH13" s="203">
        <f>IF(AG13&gt;0,(AVERAGE(AG$9:AG13)),"")</f>
        <v>1482327</v>
      </c>
      <c r="AI13" s="214"/>
      <c r="AJ13" s="140">
        <v>401</v>
      </c>
      <c r="AK13" s="198">
        <f>IF(AJ13&gt;0,(AVERAGE(AJ$9:AJ13)),"")</f>
        <v>358.8</v>
      </c>
      <c r="AL13" s="214"/>
      <c r="AM13" s="140">
        <v>22279</v>
      </c>
      <c r="AN13" s="198">
        <f>IF(AM13&gt;0,(AVERAGE(AM$9:AM13)),"")</f>
        <v>21593.599999999999</v>
      </c>
      <c r="AO13" s="214"/>
      <c r="AP13" s="140">
        <f t="shared" si="1"/>
        <v>1529811</v>
      </c>
      <c r="AQ13" s="207">
        <f>IF(AP13&gt;0,(AVERAGE(AP$9:AP13)),"")</f>
        <v>1504279.4</v>
      </c>
      <c r="AR13" s="214"/>
      <c r="AS13" s="140">
        <v>1102</v>
      </c>
      <c r="AT13" s="198">
        <f>IF(AS13&gt;0,(AVERAGE(AS$9:AS13)),"")</f>
        <v>1228.2</v>
      </c>
      <c r="AU13" s="206"/>
      <c r="AV13" s="139">
        <f t="shared" si="2"/>
        <v>1530913</v>
      </c>
      <c r="AW13" s="207">
        <f>IF(AV13&gt;0,(AVERAGE(AV$9:AV13)),"")</f>
        <v>1505507.6</v>
      </c>
      <c r="AX13" s="214"/>
      <c r="AY13" s="140">
        <v>144671</v>
      </c>
      <c r="AZ13" s="198">
        <f>IF(AY13&gt;0,(AVERAGE(AY$9:AY13)),"")</f>
        <v>142487.79999999999</v>
      </c>
      <c r="BA13" s="180"/>
      <c r="BB13" s="236"/>
      <c r="BC13" s="179"/>
      <c r="BD13" s="179"/>
      <c r="BE13" s="179"/>
      <c r="BF13" s="179"/>
      <c r="BG13" s="179"/>
      <c r="BH13" s="179"/>
    </row>
    <row r="14" spans="1:60" x14ac:dyDescent="0.2">
      <c r="A14" s="116">
        <f>A13</f>
        <v>2011</v>
      </c>
      <c r="B14" s="117" t="s">
        <v>51</v>
      </c>
      <c r="C14" s="140">
        <v>120092</v>
      </c>
      <c r="D14" s="198">
        <f>IF(C14&gt;0,(AVERAGE(C$9:C14)),"")</f>
        <v>119608</v>
      </c>
      <c r="E14" s="140">
        <v>1797</v>
      </c>
      <c r="F14" s="198">
        <f>IF(E14&gt;0,(AVERAGE(E$9:E14)),"")</f>
        <v>1785.5</v>
      </c>
      <c r="G14" s="140">
        <v>260812</v>
      </c>
      <c r="H14" s="198">
        <f>IF(G14&gt;0,(AVERAGE(G$9:G14)),"")</f>
        <v>259060.16666666666</v>
      </c>
      <c r="I14" s="140">
        <v>164759</v>
      </c>
      <c r="J14" s="198">
        <f>IF(I14&gt;0,(AVERAGE(I$9:I14)),"")</f>
        <v>164071.5</v>
      </c>
      <c r="K14" s="140">
        <v>140194</v>
      </c>
      <c r="L14" s="198">
        <f>IF(K14&gt;0,(AVERAGE(K$9:K14)),"")</f>
        <v>140398</v>
      </c>
      <c r="M14" s="140">
        <v>3912</v>
      </c>
      <c r="N14" s="198">
        <f>IF(M14&gt;0,(AVERAGE(M$9:M14)),"")</f>
        <v>3943.3333333333335</v>
      </c>
      <c r="O14" s="140">
        <v>24040</v>
      </c>
      <c r="P14" s="198">
        <f>IF(O14&gt;0,(AVERAGE(O$9:O14)),"")</f>
        <v>24832</v>
      </c>
      <c r="Q14" s="140">
        <v>58082</v>
      </c>
      <c r="R14" s="198">
        <f>IF(Q14&gt;0,(AVERAGE(Q$9:Q14)),"")</f>
        <v>57987.833333333336</v>
      </c>
      <c r="S14" s="140">
        <v>657032</v>
      </c>
      <c r="T14" s="198">
        <f>IF(S14&gt;0,(AVERAGE(S$9:S14)),"")</f>
        <v>631278.66666666663</v>
      </c>
      <c r="U14" s="139">
        <v>40029</v>
      </c>
      <c r="V14" s="198">
        <f>IF(U14&gt;0,(AVERAGE(U$9:U14)),"")</f>
        <v>39101</v>
      </c>
      <c r="W14" s="140">
        <v>3936</v>
      </c>
      <c r="X14" s="198">
        <f>IF(W14&gt;0,(AVERAGE(W$9:W14)),"")</f>
        <v>3716.1666666666665</v>
      </c>
      <c r="Y14" s="140">
        <v>40725</v>
      </c>
      <c r="Z14" s="198">
        <f>IF(Y14&gt;0,(AVERAGE(Y$9:Y14)),"")</f>
        <v>40386.666666666664</v>
      </c>
      <c r="AA14" s="140">
        <v>305</v>
      </c>
      <c r="AB14" s="198">
        <f>IF(AA14&gt;0,(AVERAGE(AA$9:AA14)),"")</f>
        <v>316.16666666666669</v>
      </c>
      <c r="AC14" s="140">
        <v>1801</v>
      </c>
      <c r="AD14" s="198">
        <f>IF(AC14&gt;0,(AVERAGE(AC$9:AC14)),"")</f>
        <v>1705.5</v>
      </c>
      <c r="AE14" s="140">
        <v>0</v>
      </c>
      <c r="AF14" s="198" t="str">
        <f>IF(AE14&gt;0,(AVERAGE(AE$9:AE14)),"")</f>
        <v/>
      </c>
      <c r="AG14" s="213">
        <f t="shared" si="0"/>
        <v>1517516</v>
      </c>
      <c r="AH14" s="203">
        <f>IF(AG14&gt;0,(AVERAGE(AG$9:AG14)),"")</f>
        <v>1488191.8333333333</v>
      </c>
      <c r="AI14" s="206"/>
      <c r="AJ14" s="140">
        <v>409</v>
      </c>
      <c r="AK14" s="198">
        <f>IF(AJ14&gt;0,(AVERAGE(AJ$9:AJ14)),"")</f>
        <v>367.16666666666669</v>
      </c>
      <c r="AL14" s="206"/>
      <c r="AM14" s="140">
        <v>22568</v>
      </c>
      <c r="AN14" s="198">
        <f>IF(AM14&gt;0,(AVERAGE(AM$9:AM14)),"")</f>
        <v>21756</v>
      </c>
      <c r="AO14" s="206"/>
      <c r="AP14" s="140">
        <f t="shared" si="1"/>
        <v>1540493</v>
      </c>
      <c r="AQ14" s="198">
        <f>IF(AP14&gt;0,(AVERAGE(AP$9:AP14)),"")</f>
        <v>1510315</v>
      </c>
      <c r="AR14" s="206"/>
      <c r="AS14" s="140">
        <v>1117</v>
      </c>
      <c r="AT14" s="198">
        <f>IF(AS14&gt;0,(AVERAGE(AS$9:AS14)),"")</f>
        <v>1209.6666666666667</v>
      </c>
      <c r="AU14" s="206"/>
      <c r="AV14" s="139">
        <f t="shared" si="2"/>
        <v>1541610</v>
      </c>
      <c r="AW14" s="198">
        <f>IF(AV14&gt;0,(AVERAGE(AV$9:AV14)),"")</f>
        <v>1511524.6666666667</v>
      </c>
      <c r="AX14" s="206"/>
      <c r="AY14" s="140">
        <v>146070</v>
      </c>
      <c r="AZ14" s="198">
        <f>IF(AY14&gt;0,(AVERAGE(AY$9:AY14)),"")</f>
        <v>143084.83333333334</v>
      </c>
      <c r="BA14" s="184"/>
      <c r="BB14" s="237"/>
      <c r="BC14" s="183"/>
      <c r="BD14" s="183"/>
      <c r="BE14" s="183"/>
      <c r="BF14" s="183"/>
      <c r="BG14" s="183"/>
      <c r="BH14" s="183"/>
    </row>
    <row r="15" spans="1:60" x14ac:dyDescent="0.2">
      <c r="A15" s="116">
        <v>2012</v>
      </c>
      <c r="B15" s="117" t="s">
        <v>52</v>
      </c>
      <c r="C15" s="228">
        <v>119523</v>
      </c>
      <c r="D15" s="198">
        <f>IF(C15&gt;0,(AVERAGE(C$9:C15)),"")</f>
        <v>119595.85714285714</v>
      </c>
      <c r="E15" s="139">
        <v>1787</v>
      </c>
      <c r="F15" s="198">
        <f>IF(E15&gt;0,(AVERAGE(E$9:E15)),"")</f>
        <v>1785.7142857142858</v>
      </c>
      <c r="G15" s="139">
        <v>260662</v>
      </c>
      <c r="H15" s="198">
        <f>IF(G15&gt;0,(AVERAGE(G$9:G15)),"")</f>
        <v>259289</v>
      </c>
      <c r="I15" s="140">
        <v>163584</v>
      </c>
      <c r="J15" s="198">
        <f>IF(I15&gt;0,(AVERAGE(I$9:I15)),"")</f>
        <v>164001.85714285713</v>
      </c>
      <c r="K15" s="140">
        <v>138921</v>
      </c>
      <c r="L15" s="198">
        <f>IF(K15&gt;0,(AVERAGE(K$9:K15)),"")</f>
        <v>140187</v>
      </c>
      <c r="M15" s="139">
        <v>3882</v>
      </c>
      <c r="N15" s="198">
        <f>IF(M15&gt;0,(AVERAGE(M$9:M15)),"")</f>
        <v>3934.5714285714284</v>
      </c>
      <c r="O15" s="139">
        <v>24041</v>
      </c>
      <c r="P15" s="198">
        <f>IF(O15&gt;0,(AVERAGE(O$9:O15)),"")</f>
        <v>24719</v>
      </c>
      <c r="Q15" s="139">
        <v>57885</v>
      </c>
      <c r="R15" s="198">
        <f>IF(Q15&gt;0,(AVERAGE(Q$9:Q15)),"")</f>
        <v>57973.142857142855</v>
      </c>
      <c r="S15" s="228">
        <v>662106</v>
      </c>
      <c r="T15" s="198">
        <f>IF(S15&gt;0,(AVERAGE(S$9:S15)),"")</f>
        <v>635682.57142857148</v>
      </c>
      <c r="U15" s="139">
        <v>40273</v>
      </c>
      <c r="V15" s="198">
        <f>IF(U15&gt;0,(AVERAGE(U$9:U15)),"")</f>
        <v>39268.428571428572</v>
      </c>
      <c r="W15" s="139">
        <v>4046</v>
      </c>
      <c r="X15" s="198">
        <f>IF(W15&gt;0,(AVERAGE(W$9:W15)),"")</f>
        <v>3763.2857142857142</v>
      </c>
      <c r="Y15" s="139">
        <v>40834</v>
      </c>
      <c r="Z15" s="198">
        <f>IF(Y15&gt;0,(AVERAGE(Y$9:Y15)),"")</f>
        <v>40450.571428571428</v>
      </c>
      <c r="AA15" s="139">
        <v>302</v>
      </c>
      <c r="AB15" s="198">
        <f>IF(AA15&gt;0,(AVERAGE(AA$9:AA15)),"")</f>
        <v>314.14285714285717</v>
      </c>
      <c r="AC15" s="139">
        <v>1845</v>
      </c>
      <c r="AD15" s="198">
        <f>IF(AC15&gt;0,(AVERAGE(AC$9:AC15)),"")</f>
        <v>1725.4285714285713</v>
      </c>
      <c r="AE15" s="140">
        <v>0</v>
      </c>
      <c r="AF15" s="198" t="str">
        <f>IF(AE15&gt;0,(AVERAGE(AE$9:AE15)),"")</f>
        <v/>
      </c>
      <c r="AG15" s="213">
        <f t="shared" si="0"/>
        <v>1519691</v>
      </c>
      <c r="AH15" s="203">
        <f>IF(AG15&gt;0,(AVERAGE(AG$9:AG15)),"")</f>
        <v>1492691.7142857143</v>
      </c>
      <c r="AI15" s="206"/>
      <c r="AJ15" s="139">
        <v>420</v>
      </c>
      <c r="AK15" s="198">
        <f>IF(AJ15&gt;0,(AVERAGE(AJ$9:AJ15)),"")</f>
        <v>374.71428571428572</v>
      </c>
      <c r="AL15" s="206"/>
      <c r="AM15" s="139">
        <v>18166</v>
      </c>
      <c r="AN15" s="198">
        <f>IF(AM15&gt;0,(AVERAGE(AM$9:AM15)),"")</f>
        <v>21243.142857142859</v>
      </c>
      <c r="AO15" s="206"/>
      <c r="AP15" s="140">
        <f t="shared" si="1"/>
        <v>1538277</v>
      </c>
      <c r="AQ15" s="198">
        <f>IF(AP15&gt;0,(AVERAGE(AP$9:AP15)),"")</f>
        <v>1514309.5714285714</v>
      </c>
      <c r="AR15" s="206"/>
      <c r="AS15" s="140">
        <v>1267</v>
      </c>
      <c r="AT15" s="198">
        <f>IF(AS15&gt;0,(AVERAGE(AS$9:AS15)),"")</f>
        <v>1217.8571428571429</v>
      </c>
      <c r="AU15" s="206"/>
      <c r="AV15" s="139">
        <f t="shared" si="2"/>
        <v>1539544</v>
      </c>
      <c r="AW15" s="198">
        <f>IF(AV15&gt;0,(AVERAGE(AV$9:AV15)),"")</f>
        <v>1515527.4285714286</v>
      </c>
      <c r="AX15" s="206"/>
      <c r="AY15" s="139">
        <v>145992</v>
      </c>
      <c r="AZ15" s="198">
        <f>IF(AY15&gt;0,(AVERAGE(AY$9:AY15)),"")</f>
        <v>143500.14285714287</v>
      </c>
      <c r="BA15" s="184"/>
      <c r="BB15" s="237"/>
      <c r="BC15" s="183"/>
      <c r="BD15" s="183"/>
      <c r="BE15" s="183"/>
      <c r="BF15" s="183"/>
      <c r="BG15" s="183"/>
      <c r="BH15" s="183"/>
    </row>
    <row r="16" spans="1:60" x14ac:dyDescent="0.2">
      <c r="A16" s="116">
        <v>2012</v>
      </c>
      <c r="B16" s="117" t="s">
        <v>53</v>
      </c>
      <c r="C16" s="140">
        <v>119329</v>
      </c>
      <c r="D16" s="198">
        <f>IF(C16&gt;0,(AVERAGE(C$9:C16)),"")</f>
        <v>119562.5</v>
      </c>
      <c r="E16" s="140">
        <v>1783</v>
      </c>
      <c r="F16" s="198">
        <f>IF(E16&gt;0,(AVERAGE(E$9:E16)),"")</f>
        <v>1785.375</v>
      </c>
      <c r="G16" s="140">
        <v>260696</v>
      </c>
      <c r="H16" s="198">
        <f>IF(G16&gt;0,(AVERAGE(G$9:G16)),"")</f>
        <v>259464.875</v>
      </c>
      <c r="I16" s="140">
        <v>161789</v>
      </c>
      <c r="J16" s="198">
        <f>IF(I16&gt;0,(AVERAGE(I$9:I16)),"")</f>
        <v>163725.25</v>
      </c>
      <c r="K16" s="140">
        <v>137594</v>
      </c>
      <c r="L16" s="198">
        <f>IF(K16&gt;0,(AVERAGE(K$9:K16)),"")</f>
        <v>139862.875</v>
      </c>
      <c r="M16" s="140">
        <v>3761</v>
      </c>
      <c r="N16" s="198">
        <f>IF(M16&gt;0,(AVERAGE(M$9:M16)),"")</f>
        <v>3912.875</v>
      </c>
      <c r="O16" s="140">
        <v>24267</v>
      </c>
      <c r="P16" s="198">
        <f>IF(O16&gt;0,(AVERAGE(O$9:O16)),"")</f>
        <v>24662.5</v>
      </c>
      <c r="Q16" s="140">
        <v>57454</v>
      </c>
      <c r="R16" s="198">
        <f>IF(Q16&gt;0,(AVERAGE(Q$9:Q16)),"")</f>
        <v>57908.25</v>
      </c>
      <c r="S16" s="140">
        <v>668614</v>
      </c>
      <c r="T16" s="198">
        <f>IF(S16&gt;0,(AVERAGE(S$9:S16)),"")</f>
        <v>639799</v>
      </c>
      <c r="U16" s="140">
        <v>40665</v>
      </c>
      <c r="V16" s="198">
        <f>IF(U16&gt;0,(AVERAGE(U$9:U16)),"")</f>
        <v>39443</v>
      </c>
      <c r="W16" s="140">
        <v>4168</v>
      </c>
      <c r="X16" s="198">
        <f>IF(W16&gt;0,(AVERAGE(W$9:W16)),"")</f>
        <v>3813.875</v>
      </c>
      <c r="Y16" s="140">
        <v>41061</v>
      </c>
      <c r="Z16" s="198">
        <f>IF(Y16&gt;0,(AVERAGE(Y$9:Y16)),"")</f>
        <v>40526.875</v>
      </c>
      <c r="AA16" s="140">
        <v>293</v>
      </c>
      <c r="AB16" s="198">
        <f>IF(AA16&gt;0,(AVERAGE(AA$9:AA16)),"")</f>
        <v>311.5</v>
      </c>
      <c r="AC16" s="140">
        <v>1863</v>
      </c>
      <c r="AD16" s="198">
        <f>IF(AC16&gt;0,(AVERAGE(AC$9:AC16)),"")</f>
        <v>1742.625</v>
      </c>
      <c r="AE16" s="140">
        <v>0</v>
      </c>
      <c r="AF16" s="198" t="str">
        <f>IF(AE16&gt;0,(AVERAGE(AE$9:AE16)),"")</f>
        <v/>
      </c>
      <c r="AG16" s="213">
        <f t="shared" si="0"/>
        <v>1523337</v>
      </c>
      <c r="AH16" s="203">
        <f>IF(AG16&gt;0,(AVERAGE(AG$9:AG16)),"")</f>
        <v>1496522.375</v>
      </c>
      <c r="AI16" s="206"/>
      <c r="AJ16" s="140">
        <v>415</v>
      </c>
      <c r="AK16" s="198">
        <f>IF(AJ16&gt;0,(AVERAGE(AJ$9:AJ16)),"")</f>
        <v>379.75</v>
      </c>
      <c r="AL16" s="206"/>
      <c r="AM16" s="140">
        <v>19423</v>
      </c>
      <c r="AN16" s="198">
        <f>IF(AM16&gt;0,(AVERAGE(AM$9:AM16)),"")</f>
        <v>21015.625</v>
      </c>
      <c r="AO16" s="206"/>
      <c r="AP16" s="140">
        <f t="shared" si="1"/>
        <v>1543175</v>
      </c>
      <c r="AQ16" s="198">
        <f>IF(AP16&gt;0,(AVERAGE(AP$9:AP16)),"")</f>
        <v>1517917.75</v>
      </c>
      <c r="AR16" s="206"/>
      <c r="AS16" s="140">
        <v>1168</v>
      </c>
      <c r="AT16" s="198">
        <f>IF(AS16&gt;0,(AVERAGE(AS$9:AS16)),"")</f>
        <v>1211.625</v>
      </c>
      <c r="AU16" s="206"/>
      <c r="AV16" s="139">
        <f t="shared" si="2"/>
        <v>1544343</v>
      </c>
      <c r="AW16" s="198">
        <f>IF(AV16&gt;0,(AVERAGE(AV$9:AV16)),"")</f>
        <v>1519129.375</v>
      </c>
      <c r="AX16" s="206"/>
      <c r="AY16" s="140">
        <v>146101</v>
      </c>
      <c r="AZ16" s="198">
        <f>IF(AY16&gt;0,(AVERAGE(AY$9:AY16)),"")</f>
        <v>143825.25</v>
      </c>
      <c r="BA16" s="184"/>
      <c r="BB16" s="237"/>
      <c r="BC16" s="183"/>
      <c r="BD16" s="183"/>
      <c r="BE16" s="183"/>
      <c r="BF16" s="183"/>
      <c r="BG16" s="183"/>
      <c r="BH16" s="183"/>
    </row>
    <row r="17" spans="1:60" s="87" customFormat="1" x14ac:dyDescent="0.2">
      <c r="A17" s="116">
        <v>2012</v>
      </c>
      <c r="B17" s="117" t="s">
        <v>54</v>
      </c>
      <c r="C17" s="230">
        <v>119412</v>
      </c>
      <c r="D17" s="198">
        <f>IF(C17&gt;0,(AVERAGE(C$9:C17)),"")</f>
        <v>119545.77777777778</v>
      </c>
      <c r="E17" s="229">
        <v>1778</v>
      </c>
      <c r="F17" s="198">
        <f>IF(E17&gt;0,(AVERAGE(E$9:E17)),"")</f>
        <v>1784.5555555555557</v>
      </c>
      <c r="G17" s="229">
        <v>261014</v>
      </c>
      <c r="H17" s="198">
        <f>IF(G17&gt;0,(AVERAGE(G$9:G17)),"")</f>
        <v>259637</v>
      </c>
      <c r="I17" s="229">
        <v>159335</v>
      </c>
      <c r="J17" s="198">
        <f>IF(I17&gt;0,(AVERAGE(I$9:I17)),"")</f>
        <v>163237.44444444444</v>
      </c>
      <c r="K17" s="229">
        <v>136258</v>
      </c>
      <c r="L17" s="198">
        <f>IF(K17&gt;0,(AVERAGE(K$9:K17)),"")</f>
        <v>139462.33333333334</v>
      </c>
      <c r="M17" s="140">
        <v>3772</v>
      </c>
      <c r="N17" s="198">
        <f>IF(M17&gt;0,(AVERAGE(M$9:M17)),"")</f>
        <v>3897.2222222222222</v>
      </c>
      <c r="O17" s="140">
        <v>24346</v>
      </c>
      <c r="P17" s="198">
        <f>IF(O17&gt;0,(AVERAGE(O$9:O17)),"")</f>
        <v>24627.333333333332</v>
      </c>
      <c r="Q17" s="140">
        <v>56766</v>
      </c>
      <c r="R17" s="198">
        <f>IF(Q17&gt;0,(AVERAGE(Q$9:Q17)),"")</f>
        <v>57781.333333333336</v>
      </c>
      <c r="S17" s="230">
        <v>675597</v>
      </c>
      <c r="T17" s="198">
        <f>IF(S17&gt;0,(AVERAGE(S$9:S17)),"")</f>
        <v>643776.5555555555</v>
      </c>
      <c r="U17" s="229">
        <v>40955</v>
      </c>
      <c r="V17" s="198">
        <f>IF(U17&gt;0,(AVERAGE(U$9:U17)),"")</f>
        <v>39611</v>
      </c>
      <c r="W17" s="230">
        <v>4295</v>
      </c>
      <c r="X17" s="198">
        <f>IF(W17&gt;0,(AVERAGE(W$9:W17)),"")</f>
        <v>3867.3333333333335</v>
      </c>
      <c r="Y17" s="231">
        <v>41325</v>
      </c>
      <c r="Z17" s="198">
        <f>IF(Y17&gt;0,(AVERAGE(Y$9:Y17)),"")</f>
        <v>40615.555555555555</v>
      </c>
      <c r="AA17" s="229">
        <v>309</v>
      </c>
      <c r="AB17" s="198">
        <f>IF(AA17&gt;0,(AVERAGE(AA$9:AA17)),"")</f>
        <v>311.22222222222223</v>
      </c>
      <c r="AC17" s="229">
        <v>1905</v>
      </c>
      <c r="AD17" s="198">
        <f>IF(AC17&gt;0,(AVERAGE(AC$9:AC17)),"")</f>
        <v>1760.6666666666667</v>
      </c>
      <c r="AE17" s="140">
        <v>0</v>
      </c>
      <c r="AF17" s="198" t="str">
        <f>IF(AE17&gt;0,(AVERAGE(AE$9:AE17)),"")</f>
        <v/>
      </c>
      <c r="AG17" s="213">
        <f t="shared" si="0"/>
        <v>1527067</v>
      </c>
      <c r="AH17" s="203">
        <f>IF(AG17&gt;0,(AVERAGE(AG$9:AG17)),"")</f>
        <v>1499916.2222222222</v>
      </c>
      <c r="AI17" s="206"/>
      <c r="AJ17" s="140">
        <v>373</v>
      </c>
      <c r="AK17" s="198">
        <f>IF(AJ17&gt;0,(AVERAGE(AJ$9:AJ17)),"")</f>
        <v>379</v>
      </c>
      <c r="AL17" s="206"/>
      <c r="AM17" s="232">
        <v>19901</v>
      </c>
      <c r="AN17" s="198">
        <f>IF(AM17&gt;0,(AVERAGE(AM$9:AM17)),"")</f>
        <v>20891.777777777777</v>
      </c>
      <c r="AO17" s="206"/>
      <c r="AP17" s="140">
        <f t="shared" si="1"/>
        <v>1547341</v>
      </c>
      <c r="AQ17" s="198">
        <f>IF(AP17&gt;0,(AVERAGE(AP$9:AP17)),"")</f>
        <v>1521187</v>
      </c>
      <c r="AR17" s="206"/>
      <c r="AS17" s="140">
        <v>1163</v>
      </c>
      <c r="AT17" s="198">
        <f>IF(AS17&gt;0,(AVERAGE(AS$9:AS17)),"")</f>
        <v>1206.2222222222222</v>
      </c>
      <c r="AU17" s="206"/>
      <c r="AV17" s="139">
        <f t="shared" si="2"/>
        <v>1548504</v>
      </c>
      <c r="AW17" s="198">
        <f>IF(AV17&gt;0,(AVERAGE(AV$9:AV17)),"")</f>
        <v>1522393.2222222222</v>
      </c>
      <c r="AX17" s="206"/>
      <c r="AY17" s="140">
        <v>146665</v>
      </c>
      <c r="AZ17" s="198">
        <f>IF(AY17&gt;0,(AVERAGE(AY$9:AY17)),"")</f>
        <v>144140.77777777778</v>
      </c>
      <c r="BA17" s="120"/>
      <c r="BB17" s="121"/>
      <c r="BC17" s="122"/>
      <c r="BD17" s="122"/>
      <c r="BE17" s="122"/>
      <c r="BF17" s="122"/>
      <c r="BG17" s="122"/>
      <c r="BH17" s="122"/>
    </row>
    <row r="18" spans="1:60" x14ac:dyDescent="0.2">
      <c r="A18" s="116">
        <v>2012</v>
      </c>
      <c r="B18" s="117" t="s">
        <v>55</v>
      </c>
      <c r="C18" s="230">
        <v>119141</v>
      </c>
      <c r="D18" s="198">
        <f>IF(C18&gt;0,(AVERAGE(C$9:C18)),"")</f>
        <v>119505.3</v>
      </c>
      <c r="E18" s="229">
        <v>1785</v>
      </c>
      <c r="F18" s="198">
        <f>IF(E18&gt;0,(AVERAGE(E$9:E18)),"")</f>
        <v>1784.6</v>
      </c>
      <c r="G18" s="229">
        <v>261240</v>
      </c>
      <c r="H18" s="198">
        <f>IF(G18&gt;0,(AVERAGE(G$9:G18)),"")</f>
        <v>259797.3</v>
      </c>
      <c r="I18" s="229">
        <v>157543</v>
      </c>
      <c r="J18" s="198">
        <f>IF(I18&gt;0,(AVERAGE(I$9:I18)),"")</f>
        <v>162668</v>
      </c>
      <c r="K18" s="229">
        <v>136384</v>
      </c>
      <c r="L18" s="198">
        <f>IF(K18&gt;0,(AVERAGE(K$9:K18)),"")</f>
        <v>139154.5</v>
      </c>
      <c r="M18" s="229">
        <v>3794</v>
      </c>
      <c r="N18" s="198">
        <f>IF(M18&gt;0,(AVERAGE(M$9:M18)),"")</f>
        <v>3886.9</v>
      </c>
      <c r="O18" s="229">
        <v>24630</v>
      </c>
      <c r="P18" s="198">
        <f>IF(O18&gt;0,(AVERAGE(O$9:O18)),"")</f>
        <v>24627.599999999999</v>
      </c>
      <c r="Q18" s="229">
        <v>56503</v>
      </c>
      <c r="R18" s="198">
        <f>IF(Q18&gt;0,(AVERAGE(Q$9:Q18)),"")</f>
        <v>57653.5</v>
      </c>
      <c r="S18" s="230">
        <v>683127</v>
      </c>
      <c r="T18" s="198">
        <f>IF(S18&gt;0,(AVERAGE(S$9:S18)),"")</f>
        <v>647711.6</v>
      </c>
      <c r="U18" s="229">
        <v>41088</v>
      </c>
      <c r="V18" s="198">
        <f>IF(U18&gt;0,(AVERAGE(U$9:U18)),"")</f>
        <v>39758.699999999997</v>
      </c>
      <c r="W18" s="230">
        <v>4378</v>
      </c>
      <c r="X18" s="198">
        <f>IF(W18&gt;0,(AVERAGE(W$9:W18)),"")</f>
        <v>3918.4</v>
      </c>
      <c r="Y18" s="231">
        <v>42502</v>
      </c>
      <c r="Z18" s="198">
        <f>IF(Y18&gt;0,(AVERAGE(Y$9:Y18)),"")</f>
        <v>40804.199999999997</v>
      </c>
      <c r="AA18" s="140">
        <v>299</v>
      </c>
      <c r="AB18" s="198">
        <f>IF(AA18&gt;0,(AVERAGE(AA$9:AA18)),"")</f>
        <v>310</v>
      </c>
      <c r="AC18" s="140">
        <v>1915</v>
      </c>
      <c r="AD18" s="198">
        <f>IF(AC18&gt;0,(AVERAGE(AC$9:AC18)),"")</f>
        <v>1776.1</v>
      </c>
      <c r="AE18" s="140">
        <v>0</v>
      </c>
      <c r="AF18" s="198" t="str">
        <f>IF(AE18&gt;0,(AVERAGE(AE$9:AE18)),"")</f>
        <v/>
      </c>
      <c r="AG18" s="213">
        <f t="shared" si="0"/>
        <v>1534329</v>
      </c>
      <c r="AH18" s="203">
        <f>IF(AG18&gt;0,(AVERAGE(AG$9:AG18)),"")</f>
        <v>1503357.5</v>
      </c>
      <c r="AI18" s="206"/>
      <c r="AJ18" s="229">
        <v>379</v>
      </c>
      <c r="AK18" s="198">
        <f>IF(AJ18&gt;0,(AVERAGE(AJ$9:AJ18)),"")</f>
        <v>379</v>
      </c>
      <c r="AL18" s="206"/>
      <c r="AM18" s="232">
        <v>20453</v>
      </c>
      <c r="AN18" s="198">
        <f>IF(AM18&gt;0,(AVERAGE(AM$9:AM18)),"")</f>
        <v>20847.900000000001</v>
      </c>
      <c r="AO18" s="206"/>
      <c r="AP18" s="140">
        <f t="shared" si="1"/>
        <v>1555161</v>
      </c>
      <c r="AQ18" s="198">
        <f>IF(AP18&gt;0,(AVERAGE(AP$9:AP18)),"")</f>
        <v>1524584.4</v>
      </c>
      <c r="AR18" s="206"/>
      <c r="AS18" s="140">
        <v>1139</v>
      </c>
      <c r="AT18" s="198">
        <f>IF(AS18&gt;0,(AVERAGE(AS$9:AS18)),"")</f>
        <v>1199.5</v>
      </c>
      <c r="AU18" s="206"/>
      <c r="AV18" s="139">
        <f t="shared" si="2"/>
        <v>1556300</v>
      </c>
      <c r="AW18" s="198">
        <f>IF(AV18&gt;0,(AVERAGE(AV$9:AV18)),"")</f>
        <v>1525783.9</v>
      </c>
      <c r="AX18" s="206"/>
      <c r="AY18" s="229">
        <v>148155</v>
      </c>
      <c r="AZ18" s="198">
        <f>IF(AY18&gt;0,(AVERAGE(AY$9:AY18)),"")</f>
        <v>144542.20000000001</v>
      </c>
      <c r="BA18" s="184"/>
      <c r="BB18" s="237"/>
      <c r="BC18" s="183"/>
      <c r="BD18" s="183"/>
      <c r="BE18" s="183"/>
      <c r="BF18" s="183"/>
      <c r="BG18" s="183"/>
      <c r="BH18" s="183"/>
    </row>
    <row r="19" spans="1:60" x14ac:dyDescent="0.2">
      <c r="A19" s="116">
        <v>2012</v>
      </c>
      <c r="B19" s="117" t="s">
        <v>56</v>
      </c>
      <c r="C19" s="140">
        <v>118892</v>
      </c>
      <c r="D19" s="198">
        <f>IF(C19&gt;0,(AVERAGE(C$9:C19)),"")</f>
        <v>119449.54545454546</v>
      </c>
      <c r="E19" s="140">
        <v>1786</v>
      </c>
      <c r="F19" s="198">
        <f>IF(E19&gt;0,(AVERAGE(E$9:E19)),"")</f>
        <v>1784.7272727272727</v>
      </c>
      <c r="G19" s="140">
        <v>261564</v>
      </c>
      <c r="H19" s="198">
        <f>IF(G19&gt;0,(AVERAGE(G$9:G19)),"")</f>
        <v>259957.90909090909</v>
      </c>
      <c r="I19" s="140">
        <v>155691</v>
      </c>
      <c r="J19" s="198">
        <f>IF(I19&gt;0,(AVERAGE(I$9:I19)),"")</f>
        <v>162033.72727272726</v>
      </c>
      <c r="K19" s="140">
        <v>135744</v>
      </c>
      <c r="L19" s="198">
        <f>IF(K19&gt;0,(AVERAGE(K$9:K19)),"")</f>
        <v>138844.45454545456</v>
      </c>
      <c r="M19" s="140">
        <v>3777</v>
      </c>
      <c r="N19" s="198">
        <f>IF(M19&gt;0,(AVERAGE(M$9:M19)),"")</f>
        <v>3876.909090909091</v>
      </c>
      <c r="O19" s="140">
        <v>24904</v>
      </c>
      <c r="P19" s="198">
        <f>IF(O19&gt;0,(AVERAGE(O$9:O19)),"")</f>
        <v>24652.727272727272</v>
      </c>
      <c r="Q19" s="140">
        <v>55941</v>
      </c>
      <c r="R19" s="198">
        <f>IF(Q19&gt;0,(AVERAGE(Q$9:Q19)),"")</f>
        <v>57497.818181818184</v>
      </c>
      <c r="S19" s="140">
        <v>687919</v>
      </c>
      <c r="T19" s="198">
        <f>IF(S19&gt;0,(AVERAGE(S$9:S19)),"")</f>
        <v>651366.81818181823</v>
      </c>
      <c r="U19" s="139">
        <v>41231</v>
      </c>
      <c r="V19" s="198">
        <f>IF(U19&gt;0,(AVERAGE(U$9:U19)),"")</f>
        <v>39892.545454545456</v>
      </c>
      <c r="W19" s="140">
        <v>4436</v>
      </c>
      <c r="X19" s="198">
        <f>IF(W19&gt;0,(AVERAGE(W$9:W19)),"")</f>
        <v>3965.4545454545455</v>
      </c>
      <c r="Y19" s="140">
        <v>43140</v>
      </c>
      <c r="Z19" s="198">
        <f>IF(Y19&gt;0,(AVERAGE(Y$9:Y19)),"")</f>
        <v>41016.545454545456</v>
      </c>
      <c r="AA19" s="140">
        <v>307</v>
      </c>
      <c r="AB19" s="198">
        <f>IF(AA19&gt;0,(AVERAGE(AA$9:AA19)),"")</f>
        <v>309.72727272727275</v>
      </c>
      <c r="AC19" s="140">
        <v>1919</v>
      </c>
      <c r="AD19" s="198">
        <f>IF(AC19&gt;0,(AVERAGE(AC$9:AC19)),"")</f>
        <v>1789.090909090909</v>
      </c>
      <c r="AE19" s="140">
        <v>0</v>
      </c>
      <c r="AF19" s="198" t="str">
        <f>IF(AE19&gt;0,(AVERAGE(AE$9:AE19)),"")</f>
        <v/>
      </c>
      <c r="AG19" s="213">
        <f t="shared" si="0"/>
        <v>1537251</v>
      </c>
      <c r="AH19" s="203">
        <f>IF(AG19&gt;0,(AVERAGE(AG$9:AG19)),"")</f>
        <v>1506438.7272727273</v>
      </c>
      <c r="AI19" s="206"/>
      <c r="AJ19" s="140">
        <v>361</v>
      </c>
      <c r="AK19" s="198">
        <f>IF(AJ19&gt;0,(AVERAGE(AJ$9:AJ19)),"")</f>
        <v>377.36363636363637</v>
      </c>
      <c r="AL19" s="206"/>
      <c r="AM19" s="140">
        <v>21099</v>
      </c>
      <c r="AN19" s="198">
        <f>IF(AM19&gt;0,(AVERAGE(AM$9:AM19)),"")</f>
        <v>20870.727272727272</v>
      </c>
      <c r="AO19" s="206"/>
      <c r="AP19" s="140">
        <f t="shared" si="1"/>
        <v>1558711</v>
      </c>
      <c r="AQ19" s="198">
        <f>IF(AP19&gt;0,(AVERAGE(AP$9:AP19)),"")</f>
        <v>1527686.8181818181</v>
      </c>
      <c r="AR19" s="206"/>
      <c r="AS19" s="140">
        <v>1296</v>
      </c>
      <c r="AT19" s="198">
        <f>IF(AS19&gt;0,(AVERAGE(AS$9:AS19)),"")</f>
        <v>1208.2727272727273</v>
      </c>
      <c r="AU19" s="206"/>
      <c r="AV19" s="139">
        <f t="shared" si="2"/>
        <v>1560007</v>
      </c>
      <c r="AW19" s="198">
        <f>IF(AV19&gt;0,(AVERAGE(AV$9:AV19)),"")</f>
        <v>1528895.0909090908</v>
      </c>
      <c r="AX19" s="206"/>
      <c r="AY19" s="140">
        <v>148645</v>
      </c>
      <c r="AZ19" s="198">
        <f>IF(AY19&gt;0,(AVERAGE(AY$9:AY19)),"")</f>
        <v>144915.18181818182</v>
      </c>
      <c r="BA19" s="183"/>
      <c r="BB19" s="183"/>
      <c r="BC19" s="183"/>
      <c r="BD19" s="183"/>
      <c r="BE19" s="183"/>
      <c r="BF19" s="183"/>
      <c r="BG19" s="183"/>
      <c r="BH19" s="183"/>
    </row>
    <row r="20" spans="1:60" s="85" customFormat="1" ht="13.5" thickBot="1" x14ac:dyDescent="0.25">
      <c r="A20" s="116">
        <v>2012</v>
      </c>
      <c r="B20" s="124" t="s">
        <v>57</v>
      </c>
      <c r="C20" s="220">
        <v>119129</v>
      </c>
      <c r="D20" s="218">
        <f>IF(C20&gt;0,(AVERAGE(C$9:C20)),"")</f>
        <v>119422.83333333333</v>
      </c>
      <c r="E20" s="220">
        <v>1788</v>
      </c>
      <c r="F20" s="218">
        <f>IF(E20&gt;0,(AVERAGE(E$9:E20)),"")</f>
        <v>1785</v>
      </c>
      <c r="G20" s="220">
        <v>262656</v>
      </c>
      <c r="H20" s="218">
        <f>IF(G20&gt;0,(AVERAGE(G$9:G20)),"")</f>
        <v>260182.75</v>
      </c>
      <c r="I20" s="220">
        <v>155295</v>
      </c>
      <c r="J20" s="218">
        <f>IF(I20&gt;0,(AVERAGE(I$9:I20)),"")</f>
        <v>161472.16666666666</v>
      </c>
      <c r="K20" s="220">
        <v>136524</v>
      </c>
      <c r="L20" s="218">
        <f>IF(K20&gt;0,(AVERAGE(K$9:K20)),"")</f>
        <v>138651.08333333334</v>
      </c>
      <c r="M20" s="220">
        <v>3706</v>
      </c>
      <c r="N20" s="218">
        <f>IF(M20&gt;0,(AVERAGE(M$9:M20)),"")</f>
        <v>3862.6666666666665</v>
      </c>
      <c r="O20" s="220">
        <v>25384</v>
      </c>
      <c r="P20" s="218">
        <f>IF(O20&gt;0,(AVERAGE(O$9:O20)),"")</f>
        <v>24713.666666666668</v>
      </c>
      <c r="Q20" s="220">
        <v>55370</v>
      </c>
      <c r="R20" s="218">
        <f>IF(Q20&gt;0,(AVERAGE(Q$9:Q20)),"")</f>
        <v>57320.5</v>
      </c>
      <c r="S20" s="220">
        <v>693141</v>
      </c>
      <c r="T20" s="218">
        <f>IF(S20&gt;0,(AVERAGE(S$9:S20)),"")</f>
        <v>654848</v>
      </c>
      <c r="U20" s="245">
        <v>41388</v>
      </c>
      <c r="V20" s="218">
        <f>IF(U20&gt;0,(AVERAGE(U$9:U20)),"")</f>
        <v>40017.166666666664</v>
      </c>
      <c r="W20" s="220">
        <v>4494</v>
      </c>
      <c r="X20" s="218">
        <f>IF(W20&gt;0,(AVERAGE(W$9:W20)),"")</f>
        <v>4009.5</v>
      </c>
      <c r="Y20" s="220">
        <v>43338</v>
      </c>
      <c r="Z20" s="218">
        <f>IF(Y20&gt;0,(AVERAGE(Y$9:Y20)),"")</f>
        <v>41210</v>
      </c>
      <c r="AA20" s="220">
        <v>334</v>
      </c>
      <c r="AB20" s="218">
        <f>IF(AA20&gt;0,(AVERAGE(AA$9:AA20)),"")</f>
        <v>311.75</v>
      </c>
      <c r="AC20" s="220">
        <v>1894</v>
      </c>
      <c r="AD20" s="218">
        <f>IF(AC20&gt;0,(AVERAGE(AC$9:AC20)),"")</f>
        <v>1797.8333333333333</v>
      </c>
      <c r="AE20" s="220">
        <v>0</v>
      </c>
      <c r="AF20" s="218" t="str">
        <f>IF(AE20&gt;0,(AVERAGE(AE$9:AE20)),"")</f>
        <v/>
      </c>
      <c r="AG20" s="220">
        <f t="shared" si="0"/>
        <v>1544441</v>
      </c>
      <c r="AH20" s="219">
        <f>IF(AG20&gt;0,(AVERAGE(AG$9:AG20)),"")</f>
        <v>1509605.5833333333</v>
      </c>
      <c r="AI20" s="221"/>
      <c r="AJ20" s="220">
        <v>404</v>
      </c>
      <c r="AK20" s="218">
        <f>IF(AJ20&gt;0,(AVERAGE(AJ$9:AJ20)),"")</f>
        <v>379.58333333333331</v>
      </c>
      <c r="AL20" s="221"/>
      <c r="AM20" s="220">
        <v>21639</v>
      </c>
      <c r="AN20" s="218">
        <f>IF(AM20&gt;0,(AVERAGE(AM$9:AM20)),"")</f>
        <v>20934.75</v>
      </c>
      <c r="AO20" s="221"/>
      <c r="AP20" s="220">
        <f t="shared" si="1"/>
        <v>1566484</v>
      </c>
      <c r="AQ20" s="218">
        <f>IF(AP20&gt;0,(AVERAGE(AP$9:AP20)),"")</f>
        <v>1530919.9166666667</v>
      </c>
      <c r="AR20" s="221"/>
      <c r="AS20" s="220">
        <v>1187</v>
      </c>
      <c r="AT20" s="198">
        <f>IF(AS20&gt;0,(AVERAGE(AS$9:AS20)),"")</f>
        <v>1206.5</v>
      </c>
      <c r="AU20" s="221"/>
      <c r="AV20" s="220">
        <f t="shared" si="2"/>
        <v>1567671</v>
      </c>
      <c r="AW20" s="218">
        <f>IF(AV20&gt;0,(AVERAGE(AV$9:AV20)),"")</f>
        <v>1532126.4166666667</v>
      </c>
      <c r="AX20" s="221"/>
      <c r="AY20" s="220">
        <v>149378</v>
      </c>
      <c r="AZ20" s="218">
        <f>IF(AY20&gt;0,(AVERAGE(AY$9:AY20)),"")</f>
        <v>145287.08333333334</v>
      </c>
      <c r="BA20" s="183"/>
      <c r="BB20" s="183"/>
      <c r="BC20" s="183"/>
      <c r="BD20" s="183"/>
      <c r="BE20" s="183"/>
      <c r="BF20" s="183"/>
      <c r="BG20" s="183"/>
      <c r="BH20" s="183"/>
    </row>
    <row r="21" spans="1:60" x14ac:dyDescent="0.2">
      <c r="A21" s="99"/>
      <c r="B21" s="87"/>
      <c r="C21" s="180"/>
      <c r="D21" s="179"/>
      <c r="E21" s="180"/>
      <c r="F21" s="179"/>
      <c r="G21" s="179"/>
      <c r="H21" s="179"/>
      <c r="I21" s="179"/>
      <c r="J21" s="179"/>
      <c r="K21" s="179"/>
      <c r="L21" s="179"/>
      <c r="M21" s="180"/>
      <c r="N21" s="179"/>
      <c r="O21" s="180"/>
      <c r="P21" s="179"/>
      <c r="Q21" s="180"/>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80"/>
      <c r="AZ21" s="179"/>
      <c r="BA21" s="179"/>
      <c r="BB21" s="179"/>
      <c r="BC21" s="179"/>
      <c r="BD21" s="179"/>
      <c r="BE21" s="179"/>
      <c r="BF21" s="179"/>
      <c r="BG21" s="179"/>
      <c r="BH21" s="179"/>
    </row>
    <row r="22" spans="1:60" x14ac:dyDescent="0.2">
      <c r="A22" s="179"/>
      <c r="B22" s="179"/>
      <c r="C22" s="179"/>
      <c r="D22" s="179"/>
      <c r="E22" s="179"/>
      <c r="F22" s="179"/>
      <c r="G22" s="179"/>
      <c r="H22" s="179"/>
      <c r="I22" s="180"/>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246"/>
      <c r="AH22" s="179"/>
      <c r="AI22" s="179"/>
      <c r="AJ22" s="179"/>
      <c r="AK22" s="179"/>
      <c r="AL22" s="179"/>
      <c r="AM22" s="179"/>
      <c r="AN22" s="179"/>
      <c r="AO22" s="179"/>
      <c r="AP22" s="179"/>
      <c r="AQ22" s="179"/>
      <c r="AR22" s="179"/>
      <c r="AS22" s="183"/>
      <c r="AT22" s="183"/>
      <c r="AU22" s="183"/>
      <c r="AV22" s="179"/>
      <c r="AW22" s="179"/>
      <c r="AX22" s="179"/>
      <c r="AY22" s="183"/>
      <c r="AZ22" s="179"/>
      <c r="BA22" s="179"/>
      <c r="BB22" s="179"/>
      <c r="BC22" s="179"/>
      <c r="BD22" s="179"/>
      <c r="BE22" s="179"/>
      <c r="BF22" s="179"/>
      <c r="BG22" s="179"/>
      <c r="BH22" s="179"/>
    </row>
    <row r="23" spans="1:60" x14ac:dyDescent="0.2">
      <c r="A23" s="179"/>
      <c r="B23" s="179"/>
      <c r="C23" s="179"/>
      <c r="D23" s="179"/>
      <c r="E23" s="179"/>
      <c r="F23" s="179"/>
      <c r="G23" s="179"/>
      <c r="H23" s="179"/>
      <c r="I23" s="180" t="s">
        <v>1</v>
      </c>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t="s">
        <v>101</v>
      </c>
      <c r="AQ23" s="179"/>
      <c r="AR23" s="179"/>
      <c r="AS23" s="183"/>
      <c r="AT23" s="183"/>
      <c r="AU23" s="183"/>
      <c r="AV23" s="179"/>
      <c r="AW23" s="179"/>
      <c r="AX23" s="179"/>
      <c r="AY23" s="183"/>
      <c r="AZ23" s="179"/>
      <c r="BA23" s="179"/>
      <c r="BB23" s="179"/>
      <c r="BC23" s="179"/>
      <c r="BD23" s="179"/>
      <c r="BE23" s="179"/>
      <c r="BF23" s="179"/>
      <c r="BG23" s="179"/>
      <c r="BH23" s="179"/>
    </row>
    <row r="24" spans="1:60" x14ac:dyDescent="0.2">
      <c r="A24" s="179"/>
      <c r="B24" s="179"/>
      <c r="C24" s="179"/>
      <c r="D24" s="179"/>
      <c r="E24" s="179"/>
      <c r="F24" s="179"/>
      <c r="G24" s="179"/>
      <c r="H24" s="179"/>
      <c r="I24" s="180" t="s">
        <v>1</v>
      </c>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80"/>
      <c r="AH24" s="180"/>
      <c r="AI24" s="179"/>
      <c r="AJ24" s="180"/>
      <c r="AK24" s="179"/>
      <c r="AL24" s="179"/>
      <c r="AM24" s="179"/>
      <c r="AN24" s="179"/>
      <c r="AO24" s="179" t="s">
        <v>103</v>
      </c>
      <c r="AP24" s="180">
        <f>AP9-AE9+1700</f>
        <v>1489961</v>
      </c>
      <c r="AQ24" s="179"/>
      <c r="AR24" s="179"/>
      <c r="AS24" s="183"/>
      <c r="AT24" s="183"/>
      <c r="AU24" s="183"/>
      <c r="AV24" s="180"/>
      <c r="AW24" s="179"/>
      <c r="AX24" s="179"/>
      <c r="AY24" s="183"/>
      <c r="AZ24" s="179"/>
      <c r="BA24" s="179"/>
      <c r="BB24" s="179"/>
      <c r="BC24" s="179"/>
      <c r="BD24" s="179"/>
      <c r="BE24" s="179"/>
      <c r="BF24" s="179"/>
      <c r="BG24" s="179"/>
      <c r="BH24" s="179"/>
    </row>
    <row r="25" spans="1:60" x14ac:dyDescent="0.2">
      <c r="A25" s="179"/>
      <c r="B25" s="179"/>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80"/>
      <c r="AH25" s="180"/>
      <c r="AI25" s="179"/>
      <c r="AJ25" s="180"/>
      <c r="AK25" s="179"/>
      <c r="AL25" s="179"/>
      <c r="AM25" s="179"/>
      <c r="AN25" s="179"/>
      <c r="AO25" s="179" t="s">
        <v>104</v>
      </c>
      <c r="AP25" s="180">
        <f>AP10-AE10+1700</f>
        <v>1484865</v>
      </c>
      <c r="AQ25" s="179"/>
      <c r="AR25" s="179"/>
      <c r="AS25" s="183"/>
      <c r="AT25" s="183"/>
      <c r="AU25" s="183"/>
      <c r="AV25" s="180"/>
      <c r="AW25" s="179"/>
      <c r="AX25" s="179"/>
      <c r="AY25" s="183"/>
      <c r="AZ25" s="179"/>
      <c r="BA25" s="179"/>
      <c r="BB25" s="179"/>
      <c r="BC25" s="179"/>
      <c r="BD25" s="179"/>
      <c r="BE25" s="179"/>
      <c r="BF25" s="179"/>
      <c r="BG25" s="179"/>
      <c r="BH25" s="179"/>
    </row>
    <row r="26" spans="1:60" x14ac:dyDescent="0.2">
      <c r="A26" s="179"/>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t="s">
        <v>107</v>
      </c>
      <c r="AP26" s="180">
        <f>AP11-AE11+1700</f>
        <v>1505051</v>
      </c>
      <c r="AQ26" s="179"/>
      <c r="AR26" s="179"/>
      <c r="AS26" s="183"/>
      <c r="AT26" s="183"/>
      <c r="AU26" s="183"/>
      <c r="AV26" s="180"/>
      <c r="AW26" s="179"/>
      <c r="AX26" s="179"/>
      <c r="AY26" s="183"/>
      <c r="AZ26" s="179"/>
      <c r="BA26" s="179"/>
      <c r="BB26" s="179"/>
      <c r="BC26" s="179"/>
      <c r="BD26" s="179"/>
      <c r="BE26" s="179"/>
      <c r="BF26" s="179"/>
      <c r="BG26" s="179"/>
      <c r="BH26" s="179"/>
    </row>
    <row r="27" spans="1:60" x14ac:dyDescent="0.2">
      <c r="A27" s="179"/>
      <c r="B27" s="179"/>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t="s">
        <v>109</v>
      </c>
      <c r="AP27" s="179"/>
      <c r="AQ27" s="179"/>
      <c r="AR27" s="179"/>
      <c r="AS27" s="183"/>
      <c r="AT27" s="183"/>
      <c r="AU27" s="183"/>
      <c r="AV27" s="179"/>
      <c r="AW27" s="179"/>
      <c r="AX27" s="179"/>
      <c r="AY27" s="183"/>
      <c r="AZ27" s="179"/>
      <c r="BA27" s="179"/>
      <c r="BB27" s="179"/>
      <c r="BC27" s="179"/>
      <c r="BD27" s="179"/>
      <c r="BE27" s="179"/>
      <c r="BF27" s="179"/>
      <c r="BG27" s="179"/>
      <c r="BH27" s="179"/>
    </row>
  </sheetData>
  <mergeCells count="42">
    <mergeCell ref="AE7:AF7"/>
    <mergeCell ref="AJ7:AK7"/>
    <mergeCell ref="AM7:AN7"/>
    <mergeCell ref="W7:X7"/>
    <mergeCell ref="Y7:Z7"/>
    <mergeCell ref="AA7:AB7"/>
    <mergeCell ref="AC7:AD7"/>
    <mergeCell ref="C7:D7"/>
    <mergeCell ref="E7:F7"/>
    <mergeCell ref="G7:H7"/>
    <mergeCell ref="I7:J7"/>
    <mergeCell ref="K7:L7"/>
    <mergeCell ref="M7:N7"/>
    <mergeCell ref="Q7:R7"/>
    <mergeCell ref="S7:T7"/>
    <mergeCell ref="U7:V7"/>
    <mergeCell ref="I4:J4"/>
    <mergeCell ref="K4:L4"/>
    <mergeCell ref="M4:N4"/>
    <mergeCell ref="U4:V4"/>
    <mergeCell ref="O7:P7"/>
    <mergeCell ref="O4:P4"/>
    <mergeCell ref="Q4:R4"/>
    <mergeCell ref="S4:T4"/>
    <mergeCell ref="A4:B4"/>
    <mergeCell ref="C4:D4"/>
    <mergeCell ref="E4:F4"/>
    <mergeCell ref="G4:H4"/>
    <mergeCell ref="AA4:AB4"/>
    <mergeCell ref="AK5:AK6"/>
    <mergeCell ref="AJ4:AK4"/>
    <mergeCell ref="AJ5:AJ6"/>
    <mergeCell ref="AG4:AH4"/>
    <mergeCell ref="W4:X4"/>
    <mergeCell ref="Y4:Z4"/>
    <mergeCell ref="AE4:AF4"/>
    <mergeCell ref="AC4:AD4"/>
    <mergeCell ref="AM4:AN4"/>
    <mergeCell ref="AP4:AQ4"/>
    <mergeCell ref="AY4:AZ4"/>
    <mergeCell ref="AS4:AT4"/>
    <mergeCell ref="AV4:AW4"/>
  </mergeCells>
  <phoneticPr fontId="5"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H26"/>
  <sheetViews>
    <sheetView workbookViewId="0">
      <pane xSplit="2" ySplit="7" topLeftCell="C8" activePane="bottomRight" state="frozen"/>
      <selection pane="topRight" activeCell="C1" sqref="C1"/>
      <selection pane="bottomLeft" activeCell="A8" sqref="A8"/>
      <selection pane="bottomRight"/>
    </sheetView>
  </sheetViews>
  <sheetFormatPr defaultColWidth="9.140625" defaultRowHeight="12.75" x14ac:dyDescent="0.2"/>
  <cols>
    <col min="1" max="1" width="6" style="82" customWidth="1"/>
    <col min="2" max="2" width="7.7109375" style="82" customWidth="1"/>
    <col min="3" max="26" width="10.7109375" style="82" customWidth="1"/>
    <col min="27" max="28" width="15" style="82" customWidth="1"/>
    <col min="29" max="34" width="10.7109375" style="82" customWidth="1"/>
    <col min="35" max="35" width="4.7109375" style="82" customWidth="1"/>
    <col min="36" max="36" width="12" style="82" customWidth="1"/>
    <col min="37" max="37" width="11.42578125" style="82" customWidth="1"/>
    <col min="38" max="38" width="4.7109375" style="82" customWidth="1"/>
    <col min="39" max="40" width="10.7109375" style="82" customWidth="1"/>
    <col min="41" max="41" width="4.7109375" style="82" customWidth="1"/>
    <col min="42" max="43" width="10.7109375" style="82" customWidth="1"/>
    <col min="44" max="44" width="4.7109375" style="82" customWidth="1"/>
    <col min="45" max="46" width="10.7109375" style="86" customWidth="1"/>
    <col min="47" max="47" width="4.7109375" style="86" customWidth="1"/>
    <col min="48" max="48" width="10.7109375" style="82" customWidth="1"/>
    <col min="49" max="49" width="13.28515625" style="82" customWidth="1"/>
    <col min="50" max="50" width="4.7109375" style="82" customWidth="1"/>
    <col min="51" max="51" width="10.7109375" style="86" customWidth="1"/>
    <col min="52" max="52" width="10.7109375" style="82" customWidth="1"/>
    <col min="53" max="16384" width="9.140625" style="82"/>
  </cols>
  <sheetData>
    <row r="1" spans="1:60" ht="15.75" x14ac:dyDescent="0.25">
      <c r="A1" s="179"/>
      <c r="B1" s="83"/>
      <c r="C1" s="84" t="s">
        <v>134</v>
      </c>
      <c r="D1" s="83"/>
      <c r="E1" s="143"/>
      <c r="F1" s="143"/>
      <c r="G1" s="144"/>
      <c r="H1" s="144"/>
      <c r="I1" s="84"/>
      <c r="J1" s="179"/>
      <c r="K1" s="179"/>
      <c r="L1" s="179"/>
      <c r="M1" s="179"/>
      <c r="N1" s="179"/>
      <c r="O1" s="143"/>
      <c r="P1" s="179"/>
      <c r="Q1" s="179"/>
      <c r="R1" s="179"/>
      <c r="S1" s="179"/>
      <c r="T1" s="179"/>
      <c r="U1" s="179"/>
      <c r="V1" s="179"/>
      <c r="W1" s="179"/>
      <c r="X1" s="179"/>
      <c r="Y1" s="186"/>
      <c r="Z1" s="182"/>
      <c r="AA1" s="179"/>
      <c r="AB1" s="179"/>
      <c r="AC1" s="186"/>
      <c r="AD1" s="179"/>
      <c r="AE1" s="179"/>
      <c r="AF1" s="179"/>
      <c r="AG1" s="179"/>
      <c r="AH1" s="179"/>
      <c r="AI1" s="179"/>
      <c r="AJ1" s="179"/>
      <c r="AK1" s="179"/>
      <c r="AL1" s="179"/>
      <c r="AM1" s="179"/>
      <c r="AN1" s="179"/>
      <c r="AO1" s="179"/>
      <c r="AP1" s="179"/>
      <c r="AQ1" s="179"/>
      <c r="AR1" s="179"/>
      <c r="AS1" s="183"/>
      <c r="AT1" s="183"/>
      <c r="AU1" s="183"/>
      <c r="AV1" s="179"/>
      <c r="AW1" s="179"/>
      <c r="AX1" s="179"/>
      <c r="AY1" s="183"/>
      <c r="AZ1" s="179"/>
      <c r="BA1" s="179"/>
      <c r="BB1" s="179"/>
      <c r="BC1" s="179"/>
      <c r="BD1" s="179"/>
      <c r="BE1" s="179"/>
      <c r="BF1" s="179"/>
      <c r="BG1" s="179"/>
      <c r="BH1" s="179"/>
    </row>
    <row r="2" spans="1:60" x14ac:dyDescent="0.2">
      <c r="A2" s="185"/>
      <c r="B2" s="143" t="s">
        <v>1</v>
      </c>
      <c r="C2" s="143"/>
      <c r="D2" s="143"/>
      <c r="E2" s="143"/>
      <c r="F2" s="143"/>
      <c r="G2" s="144"/>
      <c r="H2" s="144"/>
      <c r="I2" s="143"/>
      <c r="J2" s="179"/>
      <c r="K2" s="179"/>
      <c r="L2" s="179"/>
      <c r="M2" s="179"/>
      <c r="N2" s="179"/>
      <c r="O2" s="143"/>
      <c r="P2" s="179"/>
      <c r="Q2" s="179"/>
      <c r="R2" s="179"/>
      <c r="S2" s="179"/>
      <c r="T2" s="179"/>
      <c r="U2" s="87"/>
      <c r="V2" s="179"/>
      <c r="W2" s="87"/>
      <c r="X2" s="179"/>
      <c r="Y2" s="186"/>
      <c r="Z2" s="186"/>
      <c r="AA2" s="179"/>
      <c r="AB2" s="179"/>
      <c r="AC2" s="186"/>
      <c r="AD2" s="179"/>
      <c r="AE2" s="179"/>
      <c r="AF2" s="179"/>
      <c r="AG2" s="179"/>
      <c r="AH2" s="179"/>
      <c r="AI2" s="179"/>
      <c r="AJ2" s="179"/>
      <c r="AK2" s="179"/>
      <c r="AL2" s="179"/>
      <c r="AM2" s="179"/>
      <c r="AN2" s="179"/>
      <c r="AO2" s="179"/>
      <c r="AP2" s="87" t="s">
        <v>2</v>
      </c>
      <c r="AQ2" s="179"/>
      <c r="AR2" s="179"/>
      <c r="AS2" s="183"/>
      <c r="AT2" s="183"/>
      <c r="AU2" s="183"/>
      <c r="AV2" s="179"/>
      <c r="AW2" s="179"/>
      <c r="AX2" s="179"/>
      <c r="AY2" s="183"/>
      <c r="AZ2" s="179"/>
      <c r="BA2" s="179"/>
      <c r="BB2" s="179"/>
      <c r="BC2" s="179"/>
      <c r="BD2" s="179"/>
      <c r="BE2" s="179"/>
      <c r="BF2" s="179"/>
      <c r="BG2" s="179"/>
      <c r="BH2" s="179"/>
    </row>
    <row r="3" spans="1:60" ht="13.5" thickBot="1" x14ac:dyDescent="0.25">
      <c r="A3" s="187"/>
      <c r="B3" s="143"/>
      <c r="C3" s="187" t="s">
        <v>129</v>
      </c>
      <c r="D3" s="143"/>
      <c r="E3" s="143"/>
      <c r="F3" s="143"/>
      <c r="G3" s="144"/>
      <c r="H3" s="144"/>
      <c r="I3" s="143"/>
      <c r="J3" s="179"/>
      <c r="K3" s="179"/>
      <c r="L3" s="179"/>
      <c r="M3" s="179"/>
      <c r="N3" s="179"/>
      <c r="O3" s="143"/>
      <c r="P3" s="179"/>
      <c r="Q3" s="179"/>
      <c r="R3" s="179"/>
      <c r="S3" s="179"/>
      <c r="T3" s="179"/>
      <c r="U3" s="88"/>
      <c r="V3" s="179"/>
      <c r="W3" s="189"/>
      <c r="X3" s="189"/>
      <c r="Y3" s="186"/>
      <c r="Z3" s="187"/>
      <c r="AA3" s="179"/>
      <c r="AB3" s="179"/>
      <c r="AC3" s="179"/>
      <c r="AD3" s="186"/>
      <c r="AE3" s="186"/>
      <c r="AF3" s="186"/>
      <c r="AG3" s="186"/>
      <c r="AH3" s="186"/>
      <c r="AI3" s="179"/>
      <c r="AJ3" s="179"/>
      <c r="AK3" s="179"/>
      <c r="AL3" s="179"/>
      <c r="AM3" s="179"/>
      <c r="AN3" s="179"/>
      <c r="AO3" s="179"/>
      <c r="AP3" s="87"/>
      <c r="AQ3" s="179"/>
      <c r="AR3" s="179"/>
      <c r="AS3" s="183"/>
      <c r="AT3" s="183"/>
      <c r="AU3" s="183"/>
      <c r="AV3" s="186"/>
      <c r="AW3" s="186"/>
      <c r="AX3" s="179"/>
      <c r="AY3" s="183"/>
      <c r="AZ3" s="179"/>
      <c r="BA3" s="179"/>
      <c r="BB3" s="179"/>
      <c r="BC3" s="179"/>
      <c r="BD3" s="179"/>
      <c r="BE3" s="179"/>
      <c r="BF3" s="179"/>
      <c r="BG3" s="179"/>
      <c r="BH3" s="179"/>
    </row>
    <row r="4" spans="1:60" ht="28.9" customHeight="1" x14ac:dyDescent="0.2">
      <c r="A4" s="295" t="s">
        <v>135</v>
      </c>
      <c r="B4" s="284"/>
      <c r="C4" s="296" t="s">
        <v>4</v>
      </c>
      <c r="D4" s="297"/>
      <c r="E4" s="296" t="s">
        <v>5</v>
      </c>
      <c r="F4" s="297"/>
      <c r="G4" s="298" t="s">
        <v>6</v>
      </c>
      <c r="H4" s="299"/>
      <c r="I4" s="283" t="s">
        <v>95</v>
      </c>
      <c r="J4" s="293"/>
      <c r="K4" s="283" t="s">
        <v>127</v>
      </c>
      <c r="L4" s="293"/>
      <c r="M4" s="301" t="s">
        <v>9</v>
      </c>
      <c r="N4" s="302"/>
      <c r="O4" s="296" t="s">
        <v>10</v>
      </c>
      <c r="P4" s="297"/>
      <c r="Q4" s="296" t="s">
        <v>11</v>
      </c>
      <c r="R4" s="297"/>
      <c r="S4" s="283" t="s">
        <v>12</v>
      </c>
      <c r="T4" s="293"/>
      <c r="U4" s="283" t="s">
        <v>13</v>
      </c>
      <c r="V4" s="293"/>
      <c r="W4" s="283" t="s">
        <v>14</v>
      </c>
      <c r="X4" s="293"/>
      <c r="Y4" s="286" t="s">
        <v>15</v>
      </c>
      <c r="Z4" s="303"/>
      <c r="AA4" s="301" t="s">
        <v>16</v>
      </c>
      <c r="AB4" s="284"/>
      <c r="AC4" s="291" t="s">
        <v>65</v>
      </c>
      <c r="AD4" s="304"/>
      <c r="AE4" s="291" t="s">
        <v>17</v>
      </c>
      <c r="AF4" s="282"/>
      <c r="AG4" s="283" t="s">
        <v>18</v>
      </c>
      <c r="AH4" s="284"/>
      <c r="AI4" s="89"/>
      <c r="AJ4" s="300" t="s">
        <v>19</v>
      </c>
      <c r="AK4" s="284"/>
      <c r="AL4" s="89"/>
      <c r="AM4" s="286" t="s">
        <v>20</v>
      </c>
      <c r="AN4" s="284"/>
      <c r="AO4" s="89"/>
      <c r="AP4" s="287" t="s">
        <v>21</v>
      </c>
      <c r="AQ4" s="288"/>
      <c r="AR4" s="89"/>
      <c r="AS4" s="289" t="s">
        <v>22</v>
      </c>
      <c r="AT4" s="290"/>
      <c r="AU4" s="90"/>
      <c r="AV4" s="291" t="s">
        <v>23</v>
      </c>
      <c r="AW4" s="292"/>
      <c r="AX4" s="89"/>
      <c r="AY4" s="283" t="s">
        <v>24</v>
      </c>
      <c r="AZ4" s="293"/>
      <c r="BA4" s="87"/>
      <c r="BB4" s="179"/>
      <c r="BC4" s="179"/>
      <c r="BD4" s="179"/>
      <c r="BE4" s="179"/>
      <c r="BF4" s="179"/>
      <c r="BG4" s="179"/>
      <c r="BH4" s="179"/>
    </row>
    <row r="5" spans="1:60" ht="13.15" customHeight="1" x14ac:dyDescent="0.2">
      <c r="A5" s="91"/>
      <c r="B5" s="92"/>
      <c r="C5" s="93" t="s">
        <v>1</v>
      </c>
      <c r="D5" s="94" t="s">
        <v>29</v>
      </c>
      <c r="E5" s="93" t="s">
        <v>1</v>
      </c>
      <c r="F5" s="94" t="s">
        <v>29</v>
      </c>
      <c r="G5" s="93" t="s">
        <v>1</v>
      </c>
      <c r="H5" s="94" t="s">
        <v>29</v>
      </c>
      <c r="I5" s="93" t="s">
        <v>1</v>
      </c>
      <c r="J5" s="94" t="s">
        <v>29</v>
      </c>
      <c r="K5" s="93" t="s">
        <v>1</v>
      </c>
      <c r="L5" s="94" t="s">
        <v>29</v>
      </c>
      <c r="M5" s="93" t="s">
        <v>1</v>
      </c>
      <c r="N5" s="94" t="s">
        <v>29</v>
      </c>
      <c r="O5" s="93" t="s">
        <v>1</v>
      </c>
      <c r="P5" s="94" t="s">
        <v>29</v>
      </c>
      <c r="Q5" s="93" t="s">
        <v>1</v>
      </c>
      <c r="R5" s="94" t="s">
        <v>29</v>
      </c>
      <c r="S5" s="93" t="s">
        <v>1</v>
      </c>
      <c r="T5" s="94" t="s">
        <v>29</v>
      </c>
      <c r="U5" s="93" t="s">
        <v>1</v>
      </c>
      <c r="V5" s="94" t="s">
        <v>29</v>
      </c>
      <c r="W5" s="93" t="s">
        <v>1</v>
      </c>
      <c r="X5" s="94" t="s">
        <v>29</v>
      </c>
      <c r="Y5" s="93" t="s">
        <v>1</v>
      </c>
      <c r="Z5" s="94" t="s">
        <v>29</v>
      </c>
      <c r="AA5" s="93" t="s">
        <v>1</v>
      </c>
      <c r="AB5" s="94" t="s">
        <v>29</v>
      </c>
      <c r="AC5" s="93" t="s">
        <v>1</v>
      </c>
      <c r="AD5" s="94" t="s">
        <v>29</v>
      </c>
      <c r="AE5" s="93" t="s">
        <v>1</v>
      </c>
      <c r="AF5" s="94" t="s">
        <v>29</v>
      </c>
      <c r="AG5" s="93" t="s">
        <v>1</v>
      </c>
      <c r="AH5" s="94" t="s">
        <v>29</v>
      </c>
      <c r="AI5" s="95"/>
      <c r="AJ5" s="309" t="s">
        <v>29</v>
      </c>
      <c r="AK5" s="277" t="s">
        <v>30</v>
      </c>
      <c r="AL5" s="95"/>
      <c r="AM5" s="93" t="s">
        <v>1</v>
      </c>
      <c r="AN5" s="94" t="s">
        <v>29</v>
      </c>
      <c r="AO5" s="95"/>
      <c r="AP5" s="93" t="s">
        <v>1</v>
      </c>
      <c r="AQ5" s="94" t="s">
        <v>29</v>
      </c>
      <c r="AR5" s="95"/>
      <c r="AS5" s="96" t="s">
        <v>1</v>
      </c>
      <c r="AT5" s="97" t="s">
        <v>29</v>
      </c>
      <c r="AU5" s="98"/>
      <c r="AV5" s="93" t="s">
        <v>1</v>
      </c>
      <c r="AW5" s="94" t="s">
        <v>29</v>
      </c>
      <c r="AX5" s="95"/>
      <c r="AY5" s="96" t="s">
        <v>1</v>
      </c>
      <c r="AZ5" s="94" t="s">
        <v>29</v>
      </c>
      <c r="BA5" s="99"/>
      <c r="BB5" s="186"/>
      <c r="BC5" s="179"/>
      <c r="BD5" s="179"/>
      <c r="BE5" s="179"/>
      <c r="BF5" s="179"/>
      <c r="BG5" s="179"/>
      <c r="BH5" s="179"/>
    </row>
    <row r="6" spans="1:60" ht="13.5" customHeight="1" x14ac:dyDescent="0.2">
      <c r="A6" s="100" t="s">
        <v>31</v>
      </c>
      <c r="B6" s="101" t="s">
        <v>32</v>
      </c>
      <c r="C6" s="102" t="s">
        <v>29</v>
      </c>
      <c r="D6" s="103" t="s">
        <v>33</v>
      </c>
      <c r="E6" s="102" t="s">
        <v>29</v>
      </c>
      <c r="F6" s="103" t="s">
        <v>33</v>
      </c>
      <c r="G6" s="102" t="s">
        <v>29</v>
      </c>
      <c r="H6" s="103" t="s">
        <v>33</v>
      </c>
      <c r="I6" s="102" t="s">
        <v>29</v>
      </c>
      <c r="J6" s="103" t="s">
        <v>33</v>
      </c>
      <c r="K6" s="102" t="s">
        <v>29</v>
      </c>
      <c r="L6" s="103" t="s">
        <v>33</v>
      </c>
      <c r="M6" s="102" t="s">
        <v>29</v>
      </c>
      <c r="N6" s="103" t="s">
        <v>33</v>
      </c>
      <c r="O6" s="102" t="s">
        <v>29</v>
      </c>
      <c r="P6" s="103" t="s">
        <v>33</v>
      </c>
      <c r="Q6" s="102" t="s">
        <v>29</v>
      </c>
      <c r="R6" s="103" t="s">
        <v>33</v>
      </c>
      <c r="S6" s="102" t="s">
        <v>29</v>
      </c>
      <c r="T6" s="103" t="s">
        <v>33</v>
      </c>
      <c r="U6" s="102" t="s">
        <v>29</v>
      </c>
      <c r="V6" s="103" t="s">
        <v>33</v>
      </c>
      <c r="W6" s="102" t="s">
        <v>29</v>
      </c>
      <c r="X6" s="103" t="s">
        <v>33</v>
      </c>
      <c r="Y6" s="102" t="s">
        <v>29</v>
      </c>
      <c r="Z6" s="103" t="s">
        <v>33</v>
      </c>
      <c r="AA6" s="102" t="s">
        <v>29</v>
      </c>
      <c r="AB6" s="103" t="s">
        <v>33</v>
      </c>
      <c r="AC6" s="102" t="s">
        <v>29</v>
      </c>
      <c r="AD6" s="103" t="s">
        <v>33</v>
      </c>
      <c r="AE6" s="102" t="s">
        <v>29</v>
      </c>
      <c r="AF6" s="103" t="s">
        <v>33</v>
      </c>
      <c r="AG6" s="102" t="s">
        <v>29</v>
      </c>
      <c r="AH6" s="103" t="s">
        <v>33</v>
      </c>
      <c r="AI6" s="104"/>
      <c r="AJ6" s="310"/>
      <c r="AK6" s="278"/>
      <c r="AL6" s="104"/>
      <c r="AM6" s="102" t="s">
        <v>29</v>
      </c>
      <c r="AN6" s="103" t="s">
        <v>33</v>
      </c>
      <c r="AO6" s="104"/>
      <c r="AP6" s="102" t="s">
        <v>29</v>
      </c>
      <c r="AQ6" s="103" t="s">
        <v>33</v>
      </c>
      <c r="AR6" s="104"/>
      <c r="AS6" s="105" t="s">
        <v>29</v>
      </c>
      <c r="AT6" s="106" t="s">
        <v>33</v>
      </c>
      <c r="AU6" s="107"/>
      <c r="AV6" s="102" t="s">
        <v>29</v>
      </c>
      <c r="AW6" s="103" t="s">
        <v>33</v>
      </c>
      <c r="AX6" s="104"/>
      <c r="AY6" s="105" t="s">
        <v>29</v>
      </c>
      <c r="AZ6" s="103" t="s">
        <v>33</v>
      </c>
      <c r="BA6" s="99"/>
      <c r="BB6" s="179"/>
      <c r="BC6" s="179"/>
      <c r="BD6" s="179"/>
      <c r="BE6" s="179"/>
      <c r="BF6" s="179"/>
      <c r="BG6" s="179"/>
      <c r="BH6" s="179"/>
    </row>
    <row r="7" spans="1:60" ht="28.15" customHeight="1" thickBot="1" x14ac:dyDescent="0.25">
      <c r="A7" s="108"/>
      <c r="B7" s="109"/>
      <c r="C7" s="270" t="s">
        <v>34</v>
      </c>
      <c r="D7" s="271"/>
      <c r="E7" s="270" t="s">
        <v>35</v>
      </c>
      <c r="F7" s="271"/>
      <c r="G7" s="270" t="s">
        <v>36</v>
      </c>
      <c r="H7" s="271"/>
      <c r="I7" s="270" t="s">
        <v>37</v>
      </c>
      <c r="J7" s="271"/>
      <c r="K7" s="270" t="s">
        <v>38</v>
      </c>
      <c r="L7" s="271"/>
      <c r="M7" s="270" t="s">
        <v>90</v>
      </c>
      <c r="N7" s="271"/>
      <c r="O7" s="270" t="s">
        <v>10</v>
      </c>
      <c r="P7" s="271"/>
      <c r="Q7" s="270" t="s">
        <v>40</v>
      </c>
      <c r="R7" s="271"/>
      <c r="S7" s="270" t="s">
        <v>41</v>
      </c>
      <c r="T7" s="271"/>
      <c r="U7" s="270" t="s">
        <v>42</v>
      </c>
      <c r="V7" s="271"/>
      <c r="W7" s="270" t="s">
        <v>14</v>
      </c>
      <c r="X7" s="271"/>
      <c r="Y7" s="270" t="s">
        <v>15</v>
      </c>
      <c r="Z7" s="271"/>
      <c r="AA7" s="270" t="s">
        <v>43</v>
      </c>
      <c r="AB7" s="271"/>
      <c r="AC7" s="270"/>
      <c r="AD7" s="271"/>
      <c r="AE7" s="270"/>
      <c r="AF7" s="271"/>
      <c r="AG7" s="110"/>
      <c r="AH7" s="111"/>
      <c r="AI7" s="112"/>
      <c r="AJ7" s="270" t="s">
        <v>44</v>
      </c>
      <c r="AK7" s="271"/>
      <c r="AL7" s="112"/>
      <c r="AM7" s="270" t="s">
        <v>45</v>
      </c>
      <c r="AN7" s="271"/>
      <c r="AO7" s="112"/>
      <c r="AP7" s="110"/>
      <c r="AQ7" s="109"/>
      <c r="AR7" s="112"/>
      <c r="AS7" s="113"/>
      <c r="AT7" s="114"/>
      <c r="AU7" s="98"/>
      <c r="AV7" s="110"/>
      <c r="AW7" s="111"/>
      <c r="AX7" s="112"/>
      <c r="AY7" s="113"/>
      <c r="AZ7" s="109"/>
      <c r="BA7" s="115"/>
      <c r="BB7" s="179"/>
      <c r="BC7" s="179"/>
      <c r="BD7" s="179"/>
      <c r="BE7" s="179"/>
      <c r="BF7" s="179"/>
      <c r="BG7" s="179"/>
      <c r="BH7" s="179"/>
    </row>
    <row r="8" spans="1:60" x14ac:dyDescent="0.2">
      <c r="A8" s="190"/>
      <c r="B8" s="191"/>
      <c r="C8" s="190"/>
      <c r="D8" s="191"/>
      <c r="E8" s="190"/>
      <c r="F8" s="191"/>
      <c r="G8" s="190"/>
      <c r="H8" s="191"/>
      <c r="I8" s="190"/>
      <c r="J8" s="191"/>
      <c r="K8" s="190"/>
      <c r="L8" s="191"/>
      <c r="M8" s="190"/>
      <c r="N8" s="191"/>
      <c r="O8" s="190"/>
      <c r="P8" s="191"/>
      <c r="Q8" s="190"/>
      <c r="R8" s="191"/>
      <c r="S8" s="190"/>
      <c r="T8" s="191"/>
      <c r="U8" s="193"/>
      <c r="V8" s="193"/>
      <c r="W8" s="190"/>
      <c r="X8" s="191"/>
      <c r="Y8" s="190"/>
      <c r="Z8" s="191"/>
      <c r="AA8" s="242"/>
      <c r="AB8" s="226"/>
      <c r="AC8" s="190"/>
      <c r="AD8" s="191"/>
      <c r="AE8" s="190"/>
      <c r="AF8" s="191"/>
      <c r="AG8" s="190"/>
      <c r="AH8" s="193"/>
      <c r="AI8" s="197"/>
      <c r="AJ8" s="190"/>
      <c r="AK8" s="191"/>
      <c r="AL8" s="197"/>
      <c r="AM8" s="190"/>
      <c r="AN8" s="191"/>
      <c r="AO8" s="197"/>
      <c r="AP8" s="190"/>
      <c r="AQ8" s="191"/>
      <c r="AR8" s="197"/>
      <c r="AS8" s="199"/>
      <c r="AT8" s="200"/>
      <c r="AU8" s="201"/>
      <c r="AV8" s="193"/>
      <c r="AW8" s="193"/>
      <c r="AX8" s="197"/>
      <c r="AY8" s="243"/>
      <c r="AZ8" s="191"/>
      <c r="BA8" s="179"/>
      <c r="BB8" s="179"/>
      <c r="BC8" s="179"/>
      <c r="BD8" s="179"/>
      <c r="BE8" s="179"/>
      <c r="BF8" s="179"/>
      <c r="BG8" s="179"/>
      <c r="BH8" s="179"/>
    </row>
    <row r="9" spans="1:60" x14ac:dyDescent="0.2">
      <c r="A9" s="116">
        <v>2010</v>
      </c>
      <c r="B9" s="117" t="s">
        <v>46</v>
      </c>
      <c r="C9" s="180">
        <v>118879</v>
      </c>
      <c r="D9" s="198">
        <f>IF(C9&gt;0,C9,"")</f>
        <v>118879</v>
      </c>
      <c r="E9" s="180">
        <v>1777</v>
      </c>
      <c r="F9" s="198">
        <f>IF(E9&gt;0,E9,"")</f>
        <v>1777</v>
      </c>
      <c r="G9" s="180">
        <v>248446</v>
      </c>
      <c r="H9" s="198">
        <f>IF(G9&gt;0,G9,"")</f>
        <v>248446</v>
      </c>
      <c r="I9" s="180">
        <v>167201</v>
      </c>
      <c r="J9" s="198">
        <f>IF(I9&gt;0,I9,"")</f>
        <v>167201</v>
      </c>
      <c r="K9" s="180">
        <v>134289</v>
      </c>
      <c r="L9" s="198">
        <f>IF(K9&gt;0,K9,"")</f>
        <v>134289</v>
      </c>
      <c r="M9" s="180">
        <v>4161</v>
      </c>
      <c r="N9" s="198">
        <f>IF(M9&gt;0,M9,"")</f>
        <v>4161</v>
      </c>
      <c r="O9" s="180">
        <v>24658</v>
      </c>
      <c r="P9" s="198">
        <f>IF(O9&gt;0,O9,"")</f>
        <v>24658</v>
      </c>
      <c r="Q9" s="180">
        <v>53568</v>
      </c>
      <c r="R9" s="198">
        <f>IF(Q9&gt;0,Q9,"")</f>
        <v>53568</v>
      </c>
      <c r="S9" s="180">
        <v>596516</v>
      </c>
      <c r="T9" s="198">
        <f>IF(S9&gt;0,S9,"")</f>
        <v>596516</v>
      </c>
      <c r="U9" s="180">
        <v>37633</v>
      </c>
      <c r="V9" s="198">
        <f>IF(U9&gt;0,U9,"")</f>
        <v>37633</v>
      </c>
      <c r="W9" s="180">
        <v>1726</v>
      </c>
      <c r="X9" s="198">
        <f>IF(W9&gt;0,W9,"")</f>
        <v>1726</v>
      </c>
      <c r="Y9" s="180">
        <v>37899</v>
      </c>
      <c r="Z9" s="198">
        <f>IF(Y9&gt;0,Y9,"")</f>
        <v>37899</v>
      </c>
      <c r="AA9" s="180">
        <v>331</v>
      </c>
      <c r="AB9" s="198">
        <f>IF(AA9&gt;0,AA9,"")</f>
        <v>331</v>
      </c>
      <c r="AC9" s="180">
        <v>910</v>
      </c>
      <c r="AD9" s="198">
        <f>IF(AC9&gt;0,AC9,"")</f>
        <v>910</v>
      </c>
      <c r="AE9" s="180">
        <v>0</v>
      </c>
      <c r="AF9" s="198" t="str">
        <f>IF(AE9&gt;0,AE9,"")</f>
        <v/>
      </c>
      <c r="AG9" s="204">
        <f t="shared" ref="AG9:AG20" si="0">C9+E9+G9+I9+K9+M9+O9+Q9+S9+U9+W9+Y9+AA9+AC9+AE9</f>
        <v>1427994</v>
      </c>
      <c r="AH9" s="205">
        <f>IF(AG9&gt;0,AG9,"")</f>
        <v>1427994</v>
      </c>
      <c r="AI9" s="206"/>
      <c r="AJ9" s="180">
        <v>440</v>
      </c>
      <c r="AK9" s="198">
        <f>IF(AJ9&gt;0,AJ9,"")</f>
        <v>440</v>
      </c>
      <c r="AL9" s="206"/>
      <c r="AM9" s="180">
        <v>19854</v>
      </c>
      <c r="AN9" s="198">
        <f>IF(AM9&gt;0,AM9,"")</f>
        <v>19854</v>
      </c>
      <c r="AO9" s="206"/>
      <c r="AP9" s="140">
        <f t="shared" ref="AP9:AP20" si="1">AG9+AJ9+AM9</f>
        <v>1448288</v>
      </c>
      <c r="AQ9" s="207">
        <f>IF(AP9&gt;0,AP9,"")</f>
        <v>1448288</v>
      </c>
      <c r="AR9" s="206"/>
      <c r="AS9" s="140">
        <v>1759</v>
      </c>
      <c r="AT9" s="198">
        <f>IF(AS9&gt;0,AS9,"")</f>
        <v>1759</v>
      </c>
      <c r="AU9" s="206"/>
      <c r="AV9" s="139">
        <f t="shared" ref="AV9:AV20" si="2">AP9+AS9</f>
        <v>1450047</v>
      </c>
      <c r="AW9" s="207">
        <f>IF(AV9&gt;0,AV9,"")</f>
        <v>1450047</v>
      </c>
      <c r="AX9" s="206"/>
      <c r="AY9" s="184">
        <v>134391</v>
      </c>
      <c r="AZ9" s="198">
        <f>IF(AY9&gt;0,AY9,"")</f>
        <v>134391</v>
      </c>
      <c r="BA9" s="184"/>
      <c r="BB9" s="183"/>
      <c r="BC9" s="183"/>
      <c r="BD9" s="183"/>
      <c r="BE9" s="179"/>
      <c r="BF9" s="179"/>
      <c r="BG9" s="179"/>
      <c r="BH9" s="179"/>
    </row>
    <row r="10" spans="1:60" x14ac:dyDescent="0.2">
      <c r="A10" s="116">
        <f>A9</f>
        <v>2010</v>
      </c>
      <c r="B10" s="117" t="s">
        <v>47</v>
      </c>
      <c r="C10" s="140">
        <v>118849</v>
      </c>
      <c r="D10" s="198">
        <f>IF(C10&gt;0,(AVERAGE(C$9:C10)),"")</f>
        <v>118864</v>
      </c>
      <c r="E10" s="140">
        <v>1788</v>
      </c>
      <c r="F10" s="198">
        <f>IF(E10&gt;0,(AVERAGE(E$9:E10)),"")</f>
        <v>1782.5</v>
      </c>
      <c r="G10" s="140">
        <v>249192</v>
      </c>
      <c r="H10" s="198">
        <f>IF(G10&gt;0,(AVERAGE(G$9:G10)),"")</f>
        <v>248819</v>
      </c>
      <c r="I10" s="140">
        <v>167003</v>
      </c>
      <c r="J10" s="198">
        <f>IF(I10&gt;0,(AVERAGE(I$9:I10)),"")</f>
        <v>167102</v>
      </c>
      <c r="K10" s="140">
        <v>135303</v>
      </c>
      <c r="L10" s="198">
        <f>IF(K10&gt;0,(AVERAGE(K$9:K10)),"")</f>
        <v>134796</v>
      </c>
      <c r="M10" s="140">
        <v>4075</v>
      </c>
      <c r="N10" s="198">
        <f>IF(M10&gt;0,(AVERAGE(M$9:M10)),"")</f>
        <v>4118</v>
      </c>
      <c r="O10" s="140">
        <v>24770</v>
      </c>
      <c r="P10" s="198">
        <f>IF(O10&gt;0,(AVERAGE(O$9:O10)),"")</f>
        <v>24714</v>
      </c>
      <c r="Q10" s="140">
        <v>53638</v>
      </c>
      <c r="R10" s="198">
        <f>IF(Q10&gt;0,(AVERAGE(Q$9:Q10)),"")</f>
        <v>53603</v>
      </c>
      <c r="S10" s="140">
        <v>593071</v>
      </c>
      <c r="T10" s="198">
        <f>IF(S10&gt;0,(AVERAGE(S$9:S10)),"")</f>
        <v>594793.5</v>
      </c>
      <c r="U10" s="139">
        <v>37637</v>
      </c>
      <c r="V10" s="198">
        <f>IF(U10&gt;0,(AVERAGE(U$9:U10)),"")</f>
        <v>37635</v>
      </c>
      <c r="W10" s="140">
        <v>1948</v>
      </c>
      <c r="X10" s="198">
        <f>IF(W10&gt;0,(AVERAGE(W$9:W10)),"")</f>
        <v>1837</v>
      </c>
      <c r="Y10" s="140">
        <v>38115</v>
      </c>
      <c r="Z10" s="198">
        <f>IF(Y10&gt;0,(AVERAGE(Y$9:Y10)),"")</f>
        <v>38007</v>
      </c>
      <c r="AA10" s="140">
        <v>330</v>
      </c>
      <c r="AB10" s="198">
        <f>IF(AA10&gt;0,(AVERAGE(AA$9:AA10)),"")</f>
        <v>330.5</v>
      </c>
      <c r="AC10" s="140">
        <v>981</v>
      </c>
      <c r="AD10" s="198">
        <f>IF(AC10&gt;0,(AVERAGE(AC$9:AC10)),"")</f>
        <v>945.5</v>
      </c>
      <c r="AE10" s="140">
        <v>0</v>
      </c>
      <c r="AF10" s="198" t="str">
        <f>IF(AE10&gt;0,(AVERAGE(AE$9:AE10)),"")</f>
        <v/>
      </c>
      <c r="AG10" s="204">
        <f t="shared" si="0"/>
        <v>1426700</v>
      </c>
      <c r="AH10" s="205">
        <f>IF(AG10&gt;0,(AVERAGE(AG$9:AG10)),"")</f>
        <v>1427347</v>
      </c>
      <c r="AI10" s="206"/>
      <c r="AJ10" s="140">
        <v>410</v>
      </c>
      <c r="AK10" s="198">
        <f>IF(AJ10&gt;0,(AVERAGE(AJ$9:AJ10)),"")</f>
        <v>425</v>
      </c>
      <c r="AL10" s="206"/>
      <c r="AM10" s="140">
        <v>20292</v>
      </c>
      <c r="AN10" s="198">
        <f>IF(AM10&gt;0,(AVERAGE(AM$9:AM10)),"")</f>
        <v>20073</v>
      </c>
      <c r="AO10" s="206"/>
      <c r="AP10" s="140">
        <f t="shared" si="1"/>
        <v>1447402</v>
      </c>
      <c r="AQ10" s="207">
        <f>IF(AP10&gt;0,(AVERAGE(AP$9:AP10)),"")</f>
        <v>1447845</v>
      </c>
      <c r="AR10" s="206"/>
      <c r="AS10" s="140">
        <v>1735</v>
      </c>
      <c r="AT10" s="198">
        <f>IF(AS10&gt;0,(AVERAGE(AS$9:AS10)),"")</f>
        <v>1747</v>
      </c>
      <c r="AU10" s="206"/>
      <c r="AV10" s="139">
        <f t="shared" si="2"/>
        <v>1449137</v>
      </c>
      <c r="AW10" s="207">
        <f>IF(AV10&gt;0,(AVERAGE(AV$9:AV10)),"")</f>
        <v>1449592</v>
      </c>
      <c r="AX10" s="206"/>
      <c r="AY10" s="140">
        <v>133661</v>
      </c>
      <c r="AZ10" s="198">
        <f>IF(AY10&gt;0,(AVERAGE(AY$9:AY10)),"")</f>
        <v>134026</v>
      </c>
      <c r="BA10" s="184"/>
      <c r="BB10" s="183"/>
      <c r="BC10" s="183"/>
      <c r="BD10" s="183"/>
      <c r="BE10" s="179"/>
      <c r="BF10" s="179"/>
      <c r="BG10" s="179"/>
      <c r="BH10" s="179"/>
    </row>
    <row r="11" spans="1:60" x14ac:dyDescent="0.2">
      <c r="A11" s="116">
        <f>A10</f>
        <v>2010</v>
      </c>
      <c r="B11" s="117" t="s">
        <v>48</v>
      </c>
      <c r="C11" s="140">
        <v>119035</v>
      </c>
      <c r="D11" s="198">
        <f>IF(C11&gt;0,(AVERAGE(C$9:C11)),"")</f>
        <v>118921</v>
      </c>
      <c r="E11" s="140">
        <v>1785</v>
      </c>
      <c r="F11" s="198">
        <f>IF(E11&gt;0,(AVERAGE(E$9:E11)),"")</f>
        <v>1783.3333333333333</v>
      </c>
      <c r="G11" s="140">
        <v>249893</v>
      </c>
      <c r="H11" s="198">
        <f>IF(G11&gt;0,(AVERAGE(G$9:G11)),"")</f>
        <v>249177</v>
      </c>
      <c r="I11" s="140">
        <v>166999</v>
      </c>
      <c r="J11" s="198">
        <f>IF(I11&gt;0,(AVERAGE(I$9:I11)),"")</f>
        <v>167067.66666666666</v>
      </c>
      <c r="K11" s="140">
        <v>135467</v>
      </c>
      <c r="L11" s="198">
        <f>IF(K11&gt;0,(AVERAGE(K$9:K11)),"")</f>
        <v>135019.66666666666</v>
      </c>
      <c r="M11" s="140">
        <v>4048</v>
      </c>
      <c r="N11" s="198">
        <f>IF(M11&gt;0,(AVERAGE(M$9:M11)),"")</f>
        <v>4094.6666666666665</v>
      </c>
      <c r="O11" s="140">
        <v>24726</v>
      </c>
      <c r="P11" s="198">
        <f>IF(O11&gt;0,(AVERAGE(O$9:O11)),"")</f>
        <v>24718</v>
      </c>
      <c r="Q11" s="140">
        <v>54280</v>
      </c>
      <c r="R11" s="198">
        <f>IF(Q11&gt;0,(AVERAGE(Q$9:Q11)),"")</f>
        <v>53828.666666666664</v>
      </c>
      <c r="S11" s="140">
        <v>592371</v>
      </c>
      <c r="T11" s="198">
        <f>IF(S11&gt;0,(AVERAGE(S$9:S11)),"")</f>
        <v>593986</v>
      </c>
      <c r="U11" s="139">
        <v>37758</v>
      </c>
      <c r="V11" s="198">
        <f>IF(U11&gt;0,(AVERAGE(U$9:U11)),"")</f>
        <v>37676</v>
      </c>
      <c r="W11" s="140">
        <v>2126</v>
      </c>
      <c r="X11" s="198">
        <f>IF(W11&gt;0,(AVERAGE(W$9:W11)),"")</f>
        <v>1933.3333333333333</v>
      </c>
      <c r="Y11" s="140">
        <v>38364</v>
      </c>
      <c r="Z11" s="198">
        <f>IF(Y11&gt;0,(AVERAGE(Y$9:Y11)),"")</f>
        <v>38126</v>
      </c>
      <c r="AA11" s="140">
        <v>320</v>
      </c>
      <c r="AB11" s="198">
        <f>IF(AA11&gt;0,(AVERAGE(AA$9:AA11)),"")</f>
        <v>327</v>
      </c>
      <c r="AC11" s="140">
        <v>1120</v>
      </c>
      <c r="AD11" s="198">
        <f>IF(AC11&gt;0,(AVERAGE(AC$9:AC11)),"")</f>
        <v>1003.6666666666666</v>
      </c>
      <c r="AE11" s="140">
        <v>0</v>
      </c>
      <c r="AF11" s="198" t="str">
        <f>IF(AE11&gt;0,(AVERAGE(AE$9:AE11)),"")</f>
        <v/>
      </c>
      <c r="AG11" s="204">
        <f t="shared" si="0"/>
        <v>1428292</v>
      </c>
      <c r="AH11" s="205">
        <f>IF(AG11&gt;0,(AVERAGE(AG$9:AG11)),"")</f>
        <v>1427662</v>
      </c>
      <c r="AI11" s="206"/>
      <c r="AJ11" s="140">
        <v>430</v>
      </c>
      <c r="AK11" s="198">
        <f>IF(AJ11&gt;0,(AVERAGE(AJ$9:AJ11)),"")</f>
        <v>426.66666666666669</v>
      </c>
      <c r="AL11" s="206"/>
      <c r="AM11" s="140">
        <v>20737</v>
      </c>
      <c r="AN11" s="198">
        <f>IF(AM11&gt;0,(AVERAGE(AM$9:AM11)),"")</f>
        <v>20294.333333333332</v>
      </c>
      <c r="AO11" s="206"/>
      <c r="AP11" s="140">
        <f t="shared" si="1"/>
        <v>1449459</v>
      </c>
      <c r="AQ11" s="207">
        <f>IF(AP11&gt;0,(AVERAGE(AP$9:AP11)),"")</f>
        <v>1448383</v>
      </c>
      <c r="AR11" s="206"/>
      <c r="AS11" s="244">
        <v>1689</v>
      </c>
      <c r="AT11" s="198">
        <f>IF(AS11&gt;0,(AVERAGE(AS$9:AS11)),"")</f>
        <v>1727.6666666666667</v>
      </c>
      <c r="AU11" s="206"/>
      <c r="AV11" s="139">
        <f t="shared" si="2"/>
        <v>1451148</v>
      </c>
      <c r="AW11" s="207">
        <f>IF(AV11&gt;0,(AVERAGE(AV$9:AV11)),"")</f>
        <v>1450110.6666666667</v>
      </c>
      <c r="AX11" s="206"/>
      <c r="AY11" s="140">
        <v>133866</v>
      </c>
      <c r="AZ11" s="198">
        <f>IF(AY11&gt;0,(AVERAGE(AY$9:AY11)),"")</f>
        <v>133972.66666666666</v>
      </c>
      <c r="BA11" s="184"/>
      <c r="BB11" s="183"/>
      <c r="BC11" s="183"/>
      <c r="BD11" s="183"/>
      <c r="BE11" s="179"/>
      <c r="BF11" s="179"/>
      <c r="BG11" s="179"/>
      <c r="BH11" s="179"/>
    </row>
    <row r="12" spans="1:60" x14ac:dyDescent="0.2">
      <c r="A12" s="116">
        <f>A11</f>
        <v>2010</v>
      </c>
      <c r="B12" s="117" t="s">
        <v>49</v>
      </c>
      <c r="C12" s="142">
        <v>118953</v>
      </c>
      <c r="D12" s="198">
        <f>IF(C12&gt;0,(AVERAGE(C$9:C12)),"")</f>
        <v>118929</v>
      </c>
      <c r="E12" s="141">
        <v>1767</v>
      </c>
      <c r="F12" s="198">
        <f>IF(E12&gt;0,(AVERAGE(E$9:E12)),"")</f>
        <v>1779.25</v>
      </c>
      <c r="G12" s="141">
        <v>250850</v>
      </c>
      <c r="H12" s="198">
        <f>IF(G12&gt;0,(AVERAGE(G$9:G12)),"")</f>
        <v>249595.25</v>
      </c>
      <c r="I12" s="140">
        <v>167861</v>
      </c>
      <c r="J12" s="198">
        <f>IF(I12&gt;0,(AVERAGE(I$9:I12)),"")</f>
        <v>167266</v>
      </c>
      <c r="K12" s="140">
        <v>136483</v>
      </c>
      <c r="L12" s="198">
        <f>IF(K12&gt;0,(AVERAGE(K$9:K12)),"")</f>
        <v>135385.5</v>
      </c>
      <c r="M12" s="141">
        <v>4011</v>
      </c>
      <c r="N12" s="198">
        <f>IF(M12&gt;0,(AVERAGE(M$9:M12)),"")</f>
        <v>4073.75</v>
      </c>
      <c r="O12" s="141">
        <v>24587</v>
      </c>
      <c r="P12" s="198">
        <f>IF(O12&gt;0,(AVERAGE(O$9:O12)),"")</f>
        <v>24685.25</v>
      </c>
      <c r="Q12" s="141">
        <v>54900</v>
      </c>
      <c r="R12" s="198">
        <f>IF(Q12&gt;0,(AVERAGE(Q$9:Q12)),"")</f>
        <v>54096.5</v>
      </c>
      <c r="S12" s="142">
        <v>594063</v>
      </c>
      <c r="T12" s="198">
        <f>IF(S12&gt;0,(AVERAGE(S$9:S12)),"")</f>
        <v>594005.25</v>
      </c>
      <c r="U12" s="141">
        <v>38031</v>
      </c>
      <c r="V12" s="198">
        <f>IF(U12&gt;0,(AVERAGE(U$9:U12)),"")</f>
        <v>37764.75</v>
      </c>
      <c r="W12" s="141">
        <v>2263</v>
      </c>
      <c r="X12" s="198">
        <f>IF(W12&gt;0,(AVERAGE(W$9:W12)),"")</f>
        <v>2015.75</v>
      </c>
      <c r="Y12" s="141">
        <v>38483</v>
      </c>
      <c r="Z12" s="198">
        <f>IF(Y12&gt;0,(AVERAGE(Y$9:Y12)),"")</f>
        <v>38215.25</v>
      </c>
      <c r="AA12" s="141">
        <v>305</v>
      </c>
      <c r="AB12" s="198">
        <f>IF(AA12&gt;0,(AVERAGE(AA$9:AA12)),"")</f>
        <v>321.5</v>
      </c>
      <c r="AC12" s="141">
        <v>1159</v>
      </c>
      <c r="AD12" s="198">
        <f>IF(AC12&gt;0,(AVERAGE(AC$9:AC12)),"")</f>
        <v>1042.5</v>
      </c>
      <c r="AE12" s="140">
        <v>0</v>
      </c>
      <c r="AF12" s="198" t="str">
        <f>IF(AE12&gt;0,(AVERAGE(AE$9:AE12)),"")</f>
        <v/>
      </c>
      <c r="AG12" s="204">
        <f t="shared" si="0"/>
        <v>1433716</v>
      </c>
      <c r="AH12" s="205">
        <f>IF(AG12&gt;0,(AVERAGE(AG$9:AG12)),"")</f>
        <v>1429175.5</v>
      </c>
      <c r="AI12" s="206"/>
      <c r="AJ12" s="141">
        <v>394</v>
      </c>
      <c r="AK12" s="198">
        <f>IF(AJ12&gt;0,(AVERAGE(AJ$9:AJ12)),"")</f>
        <v>418.5</v>
      </c>
      <c r="AL12" s="206"/>
      <c r="AM12" s="141">
        <v>21095</v>
      </c>
      <c r="AN12" s="198">
        <f>IF(AM12&gt;0,(AVERAGE(AM$9:AM12)),"")</f>
        <v>20494.5</v>
      </c>
      <c r="AO12" s="206"/>
      <c r="AP12" s="140">
        <f t="shared" si="1"/>
        <v>1455205</v>
      </c>
      <c r="AQ12" s="207">
        <f>IF(AP12&gt;0,(AVERAGE(AP$9:AP12)),"")</f>
        <v>1450088.5</v>
      </c>
      <c r="AR12" s="206"/>
      <c r="AS12" s="244">
        <v>1564</v>
      </c>
      <c r="AT12" s="198">
        <f>IF(AS12&gt;0,(AVERAGE(AS$9:AS12)),"")</f>
        <v>1686.75</v>
      </c>
      <c r="AU12" s="206"/>
      <c r="AV12" s="139">
        <f t="shared" si="2"/>
        <v>1456769</v>
      </c>
      <c r="AW12" s="207">
        <f>IF(AV12&gt;0,(AVERAGE(AV$9:AV12)),"")</f>
        <v>1451775.25</v>
      </c>
      <c r="AX12" s="206"/>
      <c r="AY12" s="141">
        <v>134554</v>
      </c>
      <c r="AZ12" s="198">
        <f>IF(AY12&gt;0,(AVERAGE(AY$9:AY12)),"")</f>
        <v>134118</v>
      </c>
      <c r="BA12" s="184"/>
      <c r="BB12" s="183"/>
      <c r="BC12" s="183"/>
      <c r="BD12" s="183"/>
      <c r="BE12" s="179"/>
      <c r="BF12" s="179"/>
      <c r="BG12" s="179"/>
      <c r="BH12" s="179"/>
    </row>
    <row r="13" spans="1:60" x14ac:dyDescent="0.2">
      <c r="A13" s="116">
        <f>A12</f>
        <v>2010</v>
      </c>
      <c r="B13" s="117" t="s">
        <v>50</v>
      </c>
      <c r="C13" s="228">
        <v>119086</v>
      </c>
      <c r="D13" s="198">
        <f>IF(C13&gt;0,(AVERAGE(C$9:C13)),"")</f>
        <v>118960.4</v>
      </c>
      <c r="E13" s="139">
        <v>1764</v>
      </c>
      <c r="F13" s="198">
        <f>IF(E13&gt;0,(AVERAGE(E$9:E13)),"")</f>
        <v>1776.2</v>
      </c>
      <c r="G13" s="140">
        <v>251637</v>
      </c>
      <c r="H13" s="198">
        <f>IF(G13&gt;0,(AVERAGE(G$9:G13)),"")</f>
        <v>250003.6</v>
      </c>
      <c r="I13" s="140">
        <v>169407</v>
      </c>
      <c r="J13" s="198">
        <f>IF(I13&gt;0,(AVERAGE(I$9:I13)),"")</f>
        <v>167694.20000000001</v>
      </c>
      <c r="K13" s="140">
        <v>138064</v>
      </c>
      <c r="L13" s="198">
        <f>IF(K13&gt;0,(AVERAGE(K$9:K13)),"")</f>
        <v>135921.20000000001</v>
      </c>
      <c r="M13" s="140">
        <v>3978</v>
      </c>
      <c r="N13" s="198">
        <f>IF(M13&gt;0,(AVERAGE(M$9:M13)),"")</f>
        <v>4054.6</v>
      </c>
      <c r="O13" s="140">
        <v>24367</v>
      </c>
      <c r="P13" s="198">
        <f>IF(O13&gt;0,(AVERAGE(O$9:O13)),"")</f>
        <v>24621.599999999999</v>
      </c>
      <c r="Q13" s="140">
        <v>55854</v>
      </c>
      <c r="R13" s="198">
        <f>IF(Q13&gt;0,(AVERAGE(Q$9:Q13)),"")</f>
        <v>54448</v>
      </c>
      <c r="S13" s="228">
        <v>598093</v>
      </c>
      <c r="T13" s="198">
        <f>IF(S13&gt;0,(AVERAGE(S$9:S13)),"")</f>
        <v>594822.80000000005</v>
      </c>
      <c r="U13" s="139">
        <v>38084</v>
      </c>
      <c r="V13" s="198">
        <f>IF(U13&gt;0,(AVERAGE(U$9:U13)),"")</f>
        <v>37828.6</v>
      </c>
      <c r="W13" s="140">
        <v>2400</v>
      </c>
      <c r="X13" s="198">
        <f>IF(W13&gt;0,(AVERAGE(W$9:W13)),"")</f>
        <v>2092.6</v>
      </c>
      <c r="Y13" s="140">
        <v>38724</v>
      </c>
      <c r="Z13" s="198">
        <f>IF(Y13&gt;0,(AVERAGE(Y$9:Y13)),"")</f>
        <v>38317</v>
      </c>
      <c r="AA13" s="140">
        <v>312</v>
      </c>
      <c r="AB13" s="198">
        <f>IF(AA13&gt;0,(AVERAGE(AA$9:AA13)),"")</f>
        <v>319.60000000000002</v>
      </c>
      <c r="AC13" s="140">
        <v>1304</v>
      </c>
      <c r="AD13" s="198">
        <f>IF(AC13&gt;0,(AVERAGE(AC$9:AC13)),"")</f>
        <v>1094.8</v>
      </c>
      <c r="AE13" s="140">
        <v>0</v>
      </c>
      <c r="AF13" s="198" t="str">
        <f>IF(AE13&gt;0,(AVERAGE(AE$9:AE13)),"")</f>
        <v/>
      </c>
      <c r="AG13" s="213">
        <f t="shared" si="0"/>
        <v>1443074</v>
      </c>
      <c r="AH13" s="203">
        <f>IF(AG13&gt;0,(AVERAGE(AG$9:AG13)),"")</f>
        <v>1431955.2</v>
      </c>
      <c r="AI13" s="214"/>
      <c r="AJ13" s="140">
        <v>390</v>
      </c>
      <c r="AK13" s="198">
        <f>IF(AJ13&gt;0,(AVERAGE(AJ$9:AJ13)),"")</f>
        <v>412.8</v>
      </c>
      <c r="AL13" s="214"/>
      <c r="AM13" s="140">
        <v>21384</v>
      </c>
      <c r="AN13" s="198">
        <f>IF(AM13&gt;0,(AVERAGE(AM$9:AM13)),"")</f>
        <v>20672.400000000001</v>
      </c>
      <c r="AO13" s="214"/>
      <c r="AP13" s="140">
        <f t="shared" si="1"/>
        <v>1464848</v>
      </c>
      <c r="AQ13" s="207">
        <f>IF(AP13&gt;0,(AVERAGE(AP$9:AP13)),"")</f>
        <v>1453040.4</v>
      </c>
      <c r="AR13" s="214"/>
      <c r="AS13" s="140">
        <v>1420</v>
      </c>
      <c r="AT13" s="198">
        <f>IF(AS13&gt;0,(AVERAGE(AS$9:AS13)),"")</f>
        <v>1633.4</v>
      </c>
      <c r="AU13" s="206"/>
      <c r="AV13" s="139">
        <f t="shared" si="2"/>
        <v>1466268</v>
      </c>
      <c r="AW13" s="207">
        <f>IF(AV13&gt;0,(AVERAGE(AV$9:AV13)),"")</f>
        <v>1454673.8</v>
      </c>
      <c r="AX13" s="214"/>
      <c r="AY13" s="140">
        <v>136427</v>
      </c>
      <c r="AZ13" s="198">
        <f>IF(AY13&gt;0,(AVERAGE(AY$9:AY13)),"")</f>
        <v>134579.79999999999</v>
      </c>
      <c r="BA13" s="180"/>
      <c r="BB13" s="236"/>
      <c r="BC13" s="179"/>
      <c r="BD13" s="179"/>
      <c r="BE13" s="179"/>
      <c r="BF13" s="179"/>
      <c r="BG13" s="179"/>
      <c r="BH13" s="179"/>
    </row>
    <row r="14" spans="1:60" x14ac:dyDescent="0.2">
      <c r="A14" s="116">
        <f>A13</f>
        <v>2010</v>
      </c>
      <c r="B14" s="117" t="s">
        <v>51</v>
      </c>
      <c r="C14" s="140">
        <v>119172</v>
      </c>
      <c r="D14" s="198">
        <f>IF(C14&gt;0,(AVERAGE(C$9:C14)),"")</f>
        <v>118995.66666666667</v>
      </c>
      <c r="E14" s="140">
        <v>1767</v>
      </c>
      <c r="F14" s="198">
        <f>IF(E14&gt;0,(AVERAGE(E$9:E14)),"")</f>
        <v>1774.6666666666667</v>
      </c>
      <c r="G14" s="140">
        <v>252462</v>
      </c>
      <c r="H14" s="198">
        <f>IF(G14&gt;0,(AVERAGE(G$9:G14)),"")</f>
        <v>250413.33333333334</v>
      </c>
      <c r="I14" s="140">
        <v>169227</v>
      </c>
      <c r="J14" s="198">
        <f>IF(I14&gt;0,(AVERAGE(I$9:I14)),"")</f>
        <v>167949.66666666666</v>
      </c>
      <c r="K14" s="140">
        <v>138497</v>
      </c>
      <c r="L14" s="198">
        <f>IF(K14&gt;0,(AVERAGE(K$9:K14)),"")</f>
        <v>136350.5</v>
      </c>
      <c r="M14" s="140">
        <v>3953</v>
      </c>
      <c r="N14" s="198">
        <f>IF(M14&gt;0,(AVERAGE(M$9:M14)),"")</f>
        <v>4037.6666666666665</v>
      </c>
      <c r="O14" s="140">
        <v>23926</v>
      </c>
      <c r="P14" s="198">
        <f>IF(O14&gt;0,(AVERAGE(O$9:O14)),"")</f>
        <v>24505.666666666668</v>
      </c>
      <c r="Q14" s="140">
        <v>56862</v>
      </c>
      <c r="R14" s="198">
        <f>IF(Q14&gt;0,(AVERAGE(Q$9:Q14)),"")</f>
        <v>54850.333333333336</v>
      </c>
      <c r="S14" s="140">
        <v>601905</v>
      </c>
      <c r="T14" s="198">
        <f>IF(S14&gt;0,(AVERAGE(S$9:S14)),"")</f>
        <v>596003.16666666663</v>
      </c>
      <c r="U14" s="139">
        <v>38145</v>
      </c>
      <c r="V14" s="198">
        <f>IF(U14&gt;0,(AVERAGE(U$9:U14)),"")</f>
        <v>37881.333333333336</v>
      </c>
      <c r="W14" s="140">
        <v>2573</v>
      </c>
      <c r="X14" s="198">
        <f>IF(W14&gt;0,(AVERAGE(W$9:W14)),"")</f>
        <v>2172.6666666666665</v>
      </c>
      <c r="Y14" s="140">
        <v>38905</v>
      </c>
      <c r="Z14" s="198">
        <f>IF(Y14&gt;0,(AVERAGE(Y$9:Y14)),"")</f>
        <v>38415</v>
      </c>
      <c r="AA14" s="140">
        <v>291</v>
      </c>
      <c r="AB14" s="198">
        <f>IF(AA14&gt;0,(AVERAGE(AA$9:AA14)),"")</f>
        <v>314.83333333333331</v>
      </c>
      <c r="AC14" s="140">
        <v>1387</v>
      </c>
      <c r="AD14" s="198">
        <f>IF(AC14&gt;0,(AVERAGE(AC$9:AC14)),"")</f>
        <v>1143.5</v>
      </c>
      <c r="AE14" s="140">
        <v>0</v>
      </c>
      <c r="AF14" s="198" t="str">
        <f>IF(AE14&gt;0,(AVERAGE(AE$9:AE14)),"")</f>
        <v/>
      </c>
      <c r="AG14" s="213">
        <f t="shared" si="0"/>
        <v>1449072</v>
      </c>
      <c r="AH14" s="203">
        <f>IF(AG14&gt;0,(AVERAGE(AG$9:AG14)),"")</f>
        <v>1434808</v>
      </c>
      <c r="AI14" s="206"/>
      <c r="AJ14" s="140">
        <v>413</v>
      </c>
      <c r="AK14" s="198">
        <f>IF(AJ14&gt;0,(AVERAGE(AJ$9:AJ14)),"")</f>
        <v>412.83333333333331</v>
      </c>
      <c r="AL14" s="206"/>
      <c r="AM14" s="140">
        <v>21560</v>
      </c>
      <c r="AN14" s="198">
        <f>IF(AM14&gt;0,(AVERAGE(AM$9:AM14)),"")</f>
        <v>20820.333333333332</v>
      </c>
      <c r="AO14" s="206"/>
      <c r="AP14" s="140">
        <f t="shared" si="1"/>
        <v>1471045</v>
      </c>
      <c r="AQ14" s="198">
        <f>IF(AP14&gt;0,(AVERAGE(AP$9:AP14)),"")</f>
        <v>1456041.1666666667</v>
      </c>
      <c r="AR14" s="206"/>
      <c r="AS14" s="140">
        <v>1275</v>
      </c>
      <c r="AT14" s="198">
        <f>IF(AS14&gt;0,(AVERAGE(AS$9:AS14)),"")</f>
        <v>1573.6666666666667</v>
      </c>
      <c r="AU14" s="206"/>
      <c r="AV14" s="139">
        <f t="shared" si="2"/>
        <v>1472320</v>
      </c>
      <c r="AW14" s="198">
        <f>IF(AV14&gt;0,(AVERAGE(AV$9:AV14)),"")</f>
        <v>1457614.8333333333</v>
      </c>
      <c r="AX14" s="206"/>
      <c r="AY14" s="140">
        <v>137800</v>
      </c>
      <c r="AZ14" s="198">
        <f>IF(AY14&gt;0,(AVERAGE(AY$9:AY14)),"")</f>
        <v>135116.5</v>
      </c>
      <c r="BA14" s="184"/>
      <c r="BB14" s="237"/>
      <c r="BC14" s="183"/>
      <c r="BD14" s="183"/>
      <c r="BE14" s="183"/>
      <c r="BF14" s="183"/>
      <c r="BG14" s="183"/>
      <c r="BH14" s="183"/>
    </row>
    <row r="15" spans="1:60" x14ac:dyDescent="0.2">
      <c r="A15" s="116">
        <v>2011</v>
      </c>
      <c r="B15" s="117" t="s">
        <v>52</v>
      </c>
      <c r="C15" s="228">
        <v>118880</v>
      </c>
      <c r="D15" s="198">
        <f>IF(C15&gt;0,(AVERAGE(C$9:C15)),"")</f>
        <v>118979.14285714286</v>
      </c>
      <c r="E15" s="139">
        <v>1755</v>
      </c>
      <c r="F15" s="198">
        <f>IF(E15&gt;0,(AVERAGE(E$9:E15)),"")</f>
        <v>1771.8571428571429</v>
      </c>
      <c r="G15" s="139">
        <v>252973</v>
      </c>
      <c r="H15" s="198">
        <f>IF(G15&gt;0,(AVERAGE(G$9:G15)),"")</f>
        <v>250779</v>
      </c>
      <c r="I15" s="140">
        <v>168757</v>
      </c>
      <c r="J15" s="198">
        <f>IF(I15&gt;0,(AVERAGE(I$9:I15)),"")</f>
        <v>168065</v>
      </c>
      <c r="K15" s="140">
        <v>137343</v>
      </c>
      <c r="L15" s="198">
        <f>IF(K15&gt;0,(AVERAGE(K$9:K15)),"")</f>
        <v>136492.28571428571</v>
      </c>
      <c r="M15" s="139">
        <v>3929</v>
      </c>
      <c r="N15" s="198">
        <f>IF(M15&gt;0,(AVERAGE(M$9:M15)),"")</f>
        <v>4022.1428571428573</v>
      </c>
      <c r="O15" s="139">
        <v>23679</v>
      </c>
      <c r="P15" s="198">
        <f>IF(O15&gt;0,(AVERAGE(O$9:O15)),"")</f>
        <v>24387.571428571428</v>
      </c>
      <c r="Q15" s="139">
        <v>57130</v>
      </c>
      <c r="R15" s="198">
        <f>IF(Q15&gt;0,(AVERAGE(Q$9:Q15)),"")</f>
        <v>55176</v>
      </c>
      <c r="S15" s="228">
        <v>600230</v>
      </c>
      <c r="T15" s="198">
        <f>IF(S15&gt;0,(AVERAGE(S$9:S15)),"")</f>
        <v>596607</v>
      </c>
      <c r="U15" s="139">
        <v>38230</v>
      </c>
      <c r="V15" s="198">
        <f>IF(U15&gt;0,(AVERAGE(U$9:U15)),"")</f>
        <v>37931.142857142855</v>
      </c>
      <c r="W15" s="139">
        <v>2825</v>
      </c>
      <c r="X15" s="198">
        <f>IF(W15&gt;0,(AVERAGE(W$9:W15)),"")</f>
        <v>2265.8571428571427</v>
      </c>
      <c r="Y15" s="139">
        <v>38900</v>
      </c>
      <c r="Z15" s="198">
        <f>IF(Y15&gt;0,(AVERAGE(Y$9:Y15)),"")</f>
        <v>38484.285714285717</v>
      </c>
      <c r="AA15" s="139">
        <v>307</v>
      </c>
      <c r="AB15" s="198">
        <f>IF(AA15&gt;0,(AVERAGE(AA$9:AA15)),"")</f>
        <v>313.71428571428572</v>
      </c>
      <c r="AC15" s="139">
        <v>1421</v>
      </c>
      <c r="AD15" s="198">
        <f>IF(AC15&gt;0,(AVERAGE(AC$9:AC15)),"")</f>
        <v>1183.1428571428571</v>
      </c>
      <c r="AE15" s="140">
        <v>0</v>
      </c>
      <c r="AF15" s="198" t="str">
        <f>IF(AE15&gt;0,(AVERAGE(AE$9:AE15)),"")</f>
        <v/>
      </c>
      <c r="AG15" s="213">
        <f t="shared" si="0"/>
        <v>1446359</v>
      </c>
      <c r="AH15" s="203">
        <f>IF(AG15&gt;0,(AVERAGE(AG$9:AG15)),"")</f>
        <v>1436458.142857143</v>
      </c>
      <c r="AI15" s="206"/>
      <c r="AJ15" s="139">
        <v>430</v>
      </c>
      <c r="AK15" s="198">
        <f>IF(AJ15&gt;0,(AVERAGE(AJ$9:AJ15)),"")</f>
        <v>415.28571428571428</v>
      </c>
      <c r="AL15" s="206"/>
      <c r="AM15" s="139">
        <v>17334</v>
      </c>
      <c r="AN15" s="198">
        <f>IF(AM15&gt;0,(AVERAGE(AM$9:AM15)),"")</f>
        <v>20322.285714285714</v>
      </c>
      <c r="AO15" s="206"/>
      <c r="AP15" s="140">
        <f t="shared" si="1"/>
        <v>1464123</v>
      </c>
      <c r="AQ15" s="198">
        <f>IF(AP15&gt;0,(AVERAGE(AP$9:AP15)),"")</f>
        <v>1457195.7142857143</v>
      </c>
      <c r="AR15" s="206"/>
      <c r="AS15" s="140">
        <v>1246</v>
      </c>
      <c r="AT15" s="198">
        <f>IF(AS15&gt;0,(AVERAGE(AS$9:AS15)),"")</f>
        <v>1526.8571428571429</v>
      </c>
      <c r="AU15" s="206"/>
      <c r="AV15" s="139">
        <f t="shared" si="2"/>
        <v>1465369</v>
      </c>
      <c r="AW15" s="198">
        <f>IF(AV15&gt;0,(AVERAGE(AV$9:AV15)),"")</f>
        <v>1458722.5714285714</v>
      </c>
      <c r="AX15" s="206"/>
      <c r="AY15" s="139">
        <v>137825</v>
      </c>
      <c r="AZ15" s="198">
        <f>IF(AY15&gt;0,(AVERAGE(AY$9:AY15)),"")</f>
        <v>135503.42857142858</v>
      </c>
      <c r="BA15" s="184"/>
      <c r="BB15" s="237"/>
      <c r="BC15" s="183"/>
      <c r="BD15" s="183"/>
      <c r="BE15" s="183"/>
      <c r="BF15" s="183"/>
      <c r="BG15" s="183"/>
      <c r="BH15" s="183"/>
    </row>
    <row r="16" spans="1:60" x14ac:dyDescent="0.2">
      <c r="A16" s="116">
        <v>2011</v>
      </c>
      <c r="B16" s="117" t="s">
        <v>53</v>
      </c>
      <c r="C16" s="140">
        <v>118374</v>
      </c>
      <c r="D16" s="198">
        <f>IF(C16&gt;0,(AVERAGE(C$9:C16)),"")</f>
        <v>118903.5</v>
      </c>
      <c r="E16" s="140">
        <v>1756</v>
      </c>
      <c r="F16" s="198">
        <f>IF(E16&gt;0,(AVERAGE(E$9:E16)),"")</f>
        <v>1769.875</v>
      </c>
      <c r="G16" s="140">
        <v>253099</v>
      </c>
      <c r="H16" s="198">
        <f>IF(G16&gt;0,(AVERAGE(G$9:G16)),"")</f>
        <v>251069</v>
      </c>
      <c r="I16" s="140">
        <v>166746</v>
      </c>
      <c r="J16" s="198">
        <f>IF(I16&gt;0,(AVERAGE(I$9:I16)),"")</f>
        <v>167900.125</v>
      </c>
      <c r="K16" s="140">
        <v>135679</v>
      </c>
      <c r="L16" s="198">
        <f>IF(K16&gt;0,(AVERAGE(K$9:K16)),"")</f>
        <v>136390.625</v>
      </c>
      <c r="M16" s="140">
        <v>3817</v>
      </c>
      <c r="N16" s="198">
        <f>IF(M16&gt;0,(AVERAGE(M$9:M16)),"")</f>
        <v>3996.5</v>
      </c>
      <c r="O16" s="140">
        <v>23705</v>
      </c>
      <c r="P16" s="198">
        <f>IF(O16&gt;0,(AVERAGE(O$9:O16)),"")</f>
        <v>24302.25</v>
      </c>
      <c r="Q16" s="140">
        <v>57356</v>
      </c>
      <c r="R16" s="198">
        <f>IF(Q16&gt;0,(AVERAGE(Q$9:Q16)),"")</f>
        <v>55448.5</v>
      </c>
      <c r="S16" s="140">
        <v>600183</v>
      </c>
      <c r="T16" s="198">
        <f>IF(S16&gt;0,(AVERAGE(S$9:S16)),"")</f>
        <v>597054</v>
      </c>
      <c r="U16" s="140">
        <v>38269</v>
      </c>
      <c r="V16" s="198">
        <f>IF(U16&gt;0,(AVERAGE(U$9:U16)),"")</f>
        <v>37973.375</v>
      </c>
      <c r="W16" s="140">
        <v>2923</v>
      </c>
      <c r="X16" s="198">
        <f>IF(W16&gt;0,(AVERAGE(W$9:W16)),"")</f>
        <v>2348</v>
      </c>
      <c r="Y16" s="140">
        <v>39093</v>
      </c>
      <c r="Z16" s="198">
        <f>IF(Y16&gt;0,(AVERAGE(Y$9:Y16)),"")</f>
        <v>38560.375</v>
      </c>
      <c r="AA16" s="140">
        <v>304</v>
      </c>
      <c r="AB16" s="198">
        <f>IF(AA16&gt;0,(AVERAGE(AA$9:AA16)),"")</f>
        <v>312.5</v>
      </c>
      <c r="AC16" s="140">
        <v>1457</v>
      </c>
      <c r="AD16" s="198">
        <f>IF(AC16&gt;0,(AVERAGE(AC$9:AC16)),"")</f>
        <v>1217.375</v>
      </c>
      <c r="AE16" s="140">
        <v>0</v>
      </c>
      <c r="AF16" s="198" t="str">
        <f>IF(AE16&gt;0,(AVERAGE(AE$9:AE16)),"")</f>
        <v/>
      </c>
      <c r="AG16" s="213">
        <f t="shared" si="0"/>
        <v>1442761</v>
      </c>
      <c r="AH16" s="203">
        <f>IF(AG16&gt;0,(AVERAGE(AG$9:AG16)),"")</f>
        <v>1437246</v>
      </c>
      <c r="AI16" s="206"/>
      <c r="AJ16" s="140">
        <v>440</v>
      </c>
      <c r="AK16" s="198">
        <f>IF(AJ16&gt;0,(AVERAGE(AJ$9:AJ16)),"")</f>
        <v>418.375</v>
      </c>
      <c r="AL16" s="206"/>
      <c r="AM16" s="140">
        <v>18435</v>
      </c>
      <c r="AN16" s="198">
        <f>IF(AM16&gt;0,(AVERAGE(AM$9:AM16)),"")</f>
        <v>20086.375</v>
      </c>
      <c r="AO16" s="206"/>
      <c r="AP16" s="140">
        <f t="shared" si="1"/>
        <v>1461636</v>
      </c>
      <c r="AQ16" s="198">
        <f>IF(AP16&gt;0,(AVERAGE(AP$9:AP16)),"")</f>
        <v>1457750.75</v>
      </c>
      <c r="AR16" s="206"/>
      <c r="AS16" s="140">
        <v>1329</v>
      </c>
      <c r="AT16" s="198">
        <f>IF(AS16&gt;0,(AVERAGE(AS$9:AS16)),"")</f>
        <v>1502.125</v>
      </c>
      <c r="AU16" s="206"/>
      <c r="AV16" s="139">
        <f t="shared" si="2"/>
        <v>1462965</v>
      </c>
      <c r="AW16" s="198">
        <f>IF(AV16&gt;0,(AVERAGE(AV$9:AV16)),"")</f>
        <v>1459252.875</v>
      </c>
      <c r="AX16" s="206"/>
      <c r="AY16" s="140">
        <v>137466</v>
      </c>
      <c r="AZ16" s="198">
        <f>IF(AY16&gt;0,(AVERAGE(AY$9:AY16)),"")</f>
        <v>135748.75</v>
      </c>
      <c r="BA16" s="184"/>
      <c r="BB16" s="237"/>
      <c r="BC16" s="183"/>
      <c r="BD16" s="183"/>
      <c r="BE16" s="183"/>
      <c r="BF16" s="183"/>
      <c r="BG16" s="183"/>
      <c r="BH16" s="183"/>
    </row>
    <row r="17" spans="1:60" s="87" customFormat="1" x14ac:dyDescent="0.2">
      <c r="A17" s="116">
        <v>2011</v>
      </c>
      <c r="B17" s="117" t="s">
        <v>54</v>
      </c>
      <c r="C17" s="230">
        <v>118383</v>
      </c>
      <c r="D17" s="198">
        <f>IF(C17&gt;0,(AVERAGE(C$9:C17)),"")</f>
        <v>118845.66666666667</v>
      </c>
      <c r="E17" s="229">
        <v>1753</v>
      </c>
      <c r="F17" s="198">
        <f>IF(E17&gt;0,(AVERAGE(E$9:E17)),"")</f>
        <v>1768</v>
      </c>
      <c r="G17" s="229">
        <v>253652</v>
      </c>
      <c r="H17" s="198">
        <f>IF(G17&gt;0,(AVERAGE(G$9:G17)),"")</f>
        <v>251356</v>
      </c>
      <c r="I17" s="229">
        <v>164923</v>
      </c>
      <c r="J17" s="198">
        <f>IF(I17&gt;0,(AVERAGE(I$9:I17)),"")</f>
        <v>167569.33333333334</v>
      </c>
      <c r="K17" s="229">
        <v>135010</v>
      </c>
      <c r="L17" s="198">
        <f>IF(K17&gt;0,(AVERAGE(K$9:K17)),"")</f>
        <v>136237.22222222222</v>
      </c>
      <c r="M17" s="140">
        <v>3863</v>
      </c>
      <c r="N17" s="198">
        <f>IF(M17&gt;0,(AVERAGE(M$9:M17)),"")</f>
        <v>3981.6666666666665</v>
      </c>
      <c r="O17" s="140">
        <v>23884</v>
      </c>
      <c r="P17" s="198">
        <f>IF(O17&gt;0,(AVERAGE(O$9:O17)),"")</f>
        <v>24255.777777777777</v>
      </c>
      <c r="Q17" s="140">
        <v>57264</v>
      </c>
      <c r="R17" s="198">
        <f>IF(Q17&gt;0,(AVERAGE(Q$9:Q17)),"")</f>
        <v>55650.222222222219</v>
      </c>
      <c r="S17" s="230">
        <v>601279</v>
      </c>
      <c r="T17" s="198">
        <f>IF(S17&gt;0,(AVERAGE(S$9:S17)),"")</f>
        <v>597523.4444444445</v>
      </c>
      <c r="U17" s="229">
        <v>38416</v>
      </c>
      <c r="V17" s="198">
        <f>IF(U17&gt;0,(AVERAGE(U$9:U17)),"")</f>
        <v>38022.555555555555</v>
      </c>
      <c r="W17" s="230">
        <v>3074</v>
      </c>
      <c r="X17" s="198">
        <f>IF(W17&gt;0,(AVERAGE(W$9:W17)),"")</f>
        <v>2428.6666666666665</v>
      </c>
      <c r="Y17" s="231">
        <v>39277</v>
      </c>
      <c r="Z17" s="198">
        <f>IF(Y17&gt;0,(AVERAGE(Y$9:Y17)),"")</f>
        <v>38640</v>
      </c>
      <c r="AA17" s="229">
        <v>320</v>
      </c>
      <c r="AB17" s="198">
        <f>IF(AA17&gt;0,(AVERAGE(AA$9:AA17)),"")</f>
        <v>313.33333333333331</v>
      </c>
      <c r="AC17" s="229">
        <v>1487</v>
      </c>
      <c r="AD17" s="198">
        <f>IF(AC17&gt;0,(AVERAGE(AC$9:AC17)),"")</f>
        <v>1247.3333333333333</v>
      </c>
      <c r="AE17" s="140">
        <v>0</v>
      </c>
      <c r="AF17" s="198" t="str">
        <f>IF(AE17&gt;0,(AVERAGE(AE$9:AE17)),"")</f>
        <v/>
      </c>
      <c r="AG17" s="213">
        <f t="shared" si="0"/>
        <v>1442585</v>
      </c>
      <c r="AH17" s="203">
        <f>IF(AG17&gt;0,(AVERAGE(AG$9:AG17)),"")</f>
        <v>1437839.2222222222</v>
      </c>
      <c r="AI17" s="206"/>
      <c r="AJ17" s="140">
        <v>447</v>
      </c>
      <c r="AK17" s="198">
        <f>IF(AJ17&gt;0,(AVERAGE(AJ$9:AJ17)),"")</f>
        <v>421.55555555555554</v>
      </c>
      <c r="AL17" s="206"/>
      <c r="AM17" s="232">
        <v>19368</v>
      </c>
      <c r="AN17" s="198">
        <f>IF(AM17&gt;0,(AVERAGE(AM$9:AM17)),"")</f>
        <v>20006.555555555555</v>
      </c>
      <c r="AO17" s="206"/>
      <c r="AP17" s="140">
        <f t="shared" si="1"/>
        <v>1462400</v>
      </c>
      <c r="AQ17" s="198">
        <f>IF(AP17&gt;0,(AVERAGE(AP$9:AP17)),"")</f>
        <v>1458267.3333333333</v>
      </c>
      <c r="AR17" s="206"/>
      <c r="AS17" s="140">
        <v>1271</v>
      </c>
      <c r="AT17" s="198">
        <f>IF(AS17&gt;0,(AVERAGE(AS$9:AS17)),"")</f>
        <v>1476.4444444444443</v>
      </c>
      <c r="AU17" s="206"/>
      <c r="AV17" s="139">
        <f t="shared" si="2"/>
        <v>1463671</v>
      </c>
      <c r="AW17" s="198">
        <f>IF(AV17&gt;0,(AVERAGE(AV$9:AV17)),"")</f>
        <v>1459743.7777777778</v>
      </c>
      <c r="AX17" s="206"/>
      <c r="AY17" s="140">
        <v>138284</v>
      </c>
      <c r="AZ17" s="198">
        <f>IF(AY17&gt;0,(AVERAGE(AY$9:AY17)),"")</f>
        <v>136030.44444444444</v>
      </c>
      <c r="BA17" s="120"/>
      <c r="BB17" s="121"/>
      <c r="BC17" s="122"/>
      <c r="BD17" s="122"/>
      <c r="BE17" s="122"/>
      <c r="BF17" s="122"/>
      <c r="BG17" s="122"/>
      <c r="BH17" s="122"/>
    </row>
    <row r="18" spans="1:60" x14ac:dyDescent="0.2">
      <c r="A18" s="116">
        <v>2011</v>
      </c>
      <c r="B18" s="117" t="s">
        <v>55</v>
      </c>
      <c r="C18" s="230">
        <v>118934</v>
      </c>
      <c r="D18" s="198">
        <f>IF(C18&gt;0,(AVERAGE(C$9:C18)),"")</f>
        <v>118854.5</v>
      </c>
      <c r="E18" s="229">
        <v>1756</v>
      </c>
      <c r="F18" s="198">
        <f>IF(E18&gt;0,(AVERAGE(E$9:E18)),"")</f>
        <v>1766.8</v>
      </c>
      <c r="G18" s="229">
        <v>255359</v>
      </c>
      <c r="H18" s="198">
        <f>IF(G18&gt;0,(AVERAGE(G$9:G18)),"")</f>
        <v>251756.3</v>
      </c>
      <c r="I18" s="229">
        <v>164903</v>
      </c>
      <c r="J18" s="198">
        <f>IF(I18&gt;0,(AVERAGE(I$9:I18)),"")</f>
        <v>167302.70000000001</v>
      </c>
      <c r="K18" s="229">
        <v>137060</v>
      </c>
      <c r="L18" s="198">
        <f>IF(K18&gt;0,(AVERAGE(K$9:K18)),"")</f>
        <v>136319.5</v>
      </c>
      <c r="M18" s="229">
        <v>3858</v>
      </c>
      <c r="N18" s="198">
        <f>IF(M18&gt;0,(AVERAGE(M$9:M18)),"")</f>
        <v>3969.3</v>
      </c>
      <c r="O18" s="229">
        <v>24319</v>
      </c>
      <c r="P18" s="198">
        <f>IF(O18&gt;0,(AVERAGE(O$9:O18)),"")</f>
        <v>24262.1</v>
      </c>
      <c r="Q18" s="229">
        <v>57902</v>
      </c>
      <c r="R18" s="198">
        <f>IF(Q18&gt;0,(AVERAGE(Q$9:Q18)),"")</f>
        <v>55875.4</v>
      </c>
      <c r="S18" s="230">
        <v>607958</v>
      </c>
      <c r="T18" s="198">
        <f>IF(S18&gt;0,(AVERAGE(S$9:S18)),"")</f>
        <v>598566.9</v>
      </c>
      <c r="U18" s="229">
        <v>38690</v>
      </c>
      <c r="V18" s="198">
        <f>IF(U18&gt;0,(AVERAGE(U$9:U18)),"")</f>
        <v>38089.300000000003</v>
      </c>
      <c r="W18" s="230">
        <v>3203</v>
      </c>
      <c r="X18" s="198">
        <f>IF(W18&gt;0,(AVERAGE(W$9:W18)),"")</f>
        <v>2506.1</v>
      </c>
      <c r="Y18" s="231">
        <v>39641</v>
      </c>
      <c r="Z18" s="198">
        <f>IF(Y18&gt;0,(AVERAGE(Y$9:Y18)),"")</f>
        <v>38740.1</v>
      </c>
      <c r="AA18" s="140">
        <v>329</v>
      </c>
      <c r="AB18" s="198">
        <f>IF(AA18&gt;0,(AVERAGE(AA$9:AA18)),"")</f>
        <v>314.89999999999998</v>
      </c>
      <c r="AC18" s="140">
        <v>1530</v>
      </c>
      <c r="AD18" s="198">
        <f>IF(AC18&gt;0,(AVERAGE(AC$9:AC18)),"")</f>
        <v>1275.5999999999999</v>
      </c>
      <c r="AE18" s="140">
        <v>0</v>
      </c>
      <c r="AF18" s="198" t="str">
        <f>IF(AE18&gt;0,(AVERAGE(AE$9:AE18)),"")</f>
        <v/>
      </c>
      <c r="AG18" s="213">
        <f t="shared" si="0"/>
        <v>1455442</v>
      </c>
      <c r="AH18" s="203">
        <f>IF(AG18&gt;0,(AVERAGE(AG$9:AG18)),"")</f>
        <v>1439599.5</v>
      </c>
      <c r="AI18" s="206"/>
      <c r="AJ18" s="229">
        <v>422</v>
      </c>
      <c r="AK18" s="198">
        <f>IF(AJ18&gt;0,(AVERAGE(AJ$9:AJ18)),"")</f>
        <v>421.6</v>
      </c>
      <c r="AL18" s="206"/>
      <c r="AM18" s="232">
        <v>19636</v>
      </c>
      <c r="AN18" s="198">
        <f>IF(AM18&gt;0,(AVERAGE(AM$9:AM18)),"")</f>
        <v>19969.5</v>
      </c>
      <c r="AO18" s="206"/>
      <c r="AP18" s="140">
        <f t="shared" si="1"/>
        <v>1475500</v>
      </c>
      <c r="AQ18" s="198">
        <f>IF(AP18&gt;0,(AVERAGE(AP$9:AP18)),"")</f>
        <v>1459990.6</v>
      </c>
      <c r="AR18" s="206"/>
      <c r="AS18" s="140">
        <v>1354</v>
      </c>
      <c r="AT18" s="198">
        <f>IF(AS18&gt;0,(AVERAGE(AS$9:AS18)),"")</f>
        <v>1464.2</v>
      </c>
      <c r="AU18" s="206"/>
      <c r="AV18" s="139">
        <f t="shared" si="2"/>
        <v>1476854</v>
      </c>
      <c r="AW18" s="198">
        <f>IF(AV18&gt;0,(AVERAGE(AV$9:AV18)),"")</f>
        <v>1461454.8</v>
      </c>
      <c r="AX18" s="206"/>
      <c r="AY18" s="229">
        <v>140057</v>
      </c>
      <c r="AZ18" s="198">
        <f>IF(AY18&gt;0,(AVERAGE(AY$9:AY18)),"")</f>
        <v>136433.1</v>
      </c>
      <c r="BA18" s="184"/>
      <c r="BB18" s="237"/>
      <c r="BC18" s="183"/>
      <c r="BD18" s="183"/>
      <c r="BE18" s="183"/>
      <c r="BF18" s="183"/>
      <c r="BG18" s="183"/>
      <c r="BH18" s="183"/>
    </row>
    <row r="19" spans="1:60" x14ac:dyDescent="0.2">
      <c r="A19" s="116">
        <v>2011</v>
      </c>
      <c r="B19" s="117" t="s">
        <v>56</v>
      </c>
      <c r="C19" s="140" t="s">
        <v>136</v>
      </c>
      <c r="D19" s="198">
        <f>IF(C19&gt;0,(AVERAGE(C$9:C19)),"")</f>
        <v>118854.5</v>
      </c>
      <c r="E19" s="140" t="s">
        <v>137</v>
      </c>
      <c r="F19" s="198">
        <f>IF(E19&gt;0,(AVERAGE(E$9:E19)),"")</f>
        <v>1766.8</v>
      </c>
      <c r="G19" s="140" t="s">
        <v>138</v>
      </c>
      <c r="H19" s="198">
        <f>IF(G19&gt;0,(AVERAGE(G$9:G19)),"")</f>
        <v>251756.3</v>
      </c>
      <c r="I19" s="140">
        <v>164435</v>
      </c>
      <c r="J19" s="198">
        <f>IF(I19&gt;0,(AVERAGE(I$9:I19)),"")</f>
        <v>167042</v>
      </c>
      <c r="K19" s="140">
        <v>138471</v>
      </c>
      <c r="L19" s="198">
        <f>IF(K19&gt;0,(AVERAGE(K$9:K19)),"")</f>
        <v>136515.09090909091</v>
      </c>
      <c r="M19" s="140" t="s">
        <v>139</v>
      </c>
      <c r="N19" s="198">
        <f>IF(M19&gt;0,(AVERAGE(M$9:M19)),"")</f>
        <v>3969.3</v>
      </c>
      <c r="O19" s="140" t="s">
        <v>140</v>
      </c>
      <c r="P19" s="198">
        <f>IF(O19&gt;0,(AVERAGE(O$9:O19)),"")</f>
        <v>24262.1</v>
      </c>
      <c r="Q19" s="140" t="s">
        <v>141</v>
      </c>
      <c r="R19" s="198">
        <f>IF(Q19&gt;0,(AVERAGE(Q$9:Q19)),"")</f>
        <v>55875.4</v>
      </c>
      <c r="S19" s="140" t="s">
        <v>142</v>
      </c>
      <c r="T19" s="198">
        <f>IF(S19&gt;0,(AVERAGE(S$9:S19)),"")</f>
        <v>598566.9</v>
      </c>
      <c r="U19" s="139" t="s">
        <v>143</v>
      </c>
      <c r="V19" s="198">
        <f>IF(U19&gt;0,(AVERAGE(U$9:U19)),"")</f>
        <v>38089.300000000003</v>
      </c>
      <c r="W19" s="140" t="s">
        <v>144</v>
      </c>
      <c r="X19" s="198">
        <f>IF(W19&gt;0,(AVERAGE(W$9:W19)),"")</f>
        <v>2506.1</v>
      </c>
      <c r="Y19" s="140" t="s">
        <v>145</v>
      </c>
      <c r="Z19" s="198">
        <f>IF(Y19&gt;0,(AVERAGE(Y$9:Y19)),"")</f>
        <v>38740.1</v>
      </c>
      <c r="AA19" s="140" t="s">
        <v>146</v>
      </c>
      <c r="AB19" s="198">
        <f>IF(AA19&gt;0,(AVERAGE(AA$9:AA19)),"")</f>
        <v>314.89999999999998</v>
      </c>
      <c r="AC19" s="140">
        <v>1587</v>
      </c>
      <c r="AD19" s="198">
        <f>IF(AC19&gt;0,(AVERAGE(AC$9:AC19)),"")</f>
        <v>1303.909090909091</v>
      </c>
      <c r="AE19" s="140">
        <v>2</v>
      </c>
      <c r="AF19" s="198">
        <f>IF(AE19&gt;0,(AVERAGE(AE$9:AE19)),"")</f>
        <v>0.18181818181818182</v>
      </c>
      <c r="AG19" s="213">
        <f t="shared" si="0"/>
        <v>1461311</v>
      </c>
      <c r="AH19" s="203">
        <f>IF(AG19&gt;0,(AVERAGE(AG$9:AG19)),"")</f>
        <v>1441573.2727272727</v>
      </c>
      <c r="AI19" s="206"/>
      <c r="AJ19" s="140" t="s">
        <v>147</v>
      </c>
      <c r="AK19" s="198">
        <f>IF(AJ19&gt;0,(AVERAGE(AJ$9:AJ19)),"")</f>
        <v>421.6</v>
      </c>
      <c r="AL19" s="206"/>
      <c r="AM19" s="140" t="s">
        <v>148</v>
      </c>
      <c r="AN19" s="198">
        <f>IF(AM19&gt;0,(AVERAGE(AM$9:AM19)),"")</f>
        <v>19969.5</v>
      </c>
      <c r="AO19" s="206"/>
      <c r="AP19" s="140">
        <f t="shared" si="1"/>
        <v>1481574</v>
      </c>
      <c r="AQ19" s="198">
        <f>IF(AP19&gt;0,(AVERAGE(AP$9:AP19)),"")</f>
        <v>1461952.7272727273</v>
      </c>
      <c r="AR19" s="206"/>
      <c r="AS19" s="140">
        <v>1213</v>
      </c>
      <c r="AT19" s="198">
        <f>IF(AS19&gt;0,(AVERAGE(AS$9:AS19)),"")</f>
        <v>1441.3636363636363</v>
      </c>
      <c r="AU19" s="206"/>
      <c r="AV19" s="139">
        <f t="shared" si="2"/>
        <v>1482787</v>
      </c>
      <c r="AW19" s="198">
        <f>IF(AV19&gt;0,(AVERAGE(AV$9:AV19)),"")</f>
        <v>1463394.0909090908</v>
      </c>
      <c r="AX19" s="206"/>
      <c r="AY19" s="140" t="s">
        <v>149</v>
      </c>
      <c r="AZ19" s="198">
        <f>IF(AY19&gt;0,(AVERAGE(AY$9:AY19)),"")</f>
        <v>136433.1</v>
      </c>
      <c r="BA19" s="183"/>
      <c r="BB19" s="183"/>
      <c r="BC19" s="183"/>
      <c r="BD19" s="183"/>
      <c r="BE19" s="183"/>
      <c r="BF19" s="183"/>
      <c r="BG19" s="183"/>
      <c r="BH19" s="183"/>
    </row>
    <row r="20" spans="1:60" s="85" customFormat="1" ht="13.5" thickBot="1" x14ac:dyDescent="0.25">
      <c r="A20" s="116">
        <v>2011</v>
      </c>
      <c r="B20" s="124" t="s">
        <v>57</v>
      </c>
      <c r="C20" s="220" t="s">
        <v>150</v>
      </c>
      <c r="D20" s="218">
        <f>IF(C20&gt;0,(AVERAGE(C$9:C20)),"")</f>
        <v>118854.5</v>
      </c>
      <c r="E20" s="220" t="s">
        <v>151</v>
      </c>
      <c r="F20" s="218">
        <f>IF(E20&gt;0,(AVERAGE(E$9:E20)),"")</f>
        <v>1766.8</v>
      </c>
      <c r="G20" s="220" t="s">
        <v>152</v>
      </c>
      <c r="H20" s="218">
        <f>IF(G20&gt;0,(AVERAGE(G$9:G20)),"")</f>
        <v>251756.3</v>
      </c>
      <c r="I20" s="220">
        <v>164532</v>
      </c>
      <c r="J20" s="218">
        <f>IF(I20&gt;0,(AVERAGE(I$9:I20)),"")</f>
        <v>166832.83333333334</v>
      </c>
      <c r="K20" s="220">
        <v>140424</v>
      </c>
      <c r="L20" s="218">
        <f>IF(K20&gt;0,(AVERAGE(K$9:K20)),"")</f>
        <v>136840.83333333334</v>
      </c>
      <c r="M20" s="220" t="s">
        <v>153</v>
      </c>
      <c r="N20" s="218">
        <f>IF(M20&gt;0,(AVERAGE(M$9:M20)),"")</f>
        <v>3969.3</v>
      </c>
      <c r="O20" s="220" t="s">
        <v>154</v>
      </c>
      <c r="P20" s="218">
        <f>IF(O20&gt;0,(AVERAGE(O$9:O20)),"")</f>
        <v>24262.1</v>
      </c>
      <c r="Q20" s="220" t="s">
        <v>155</v>
      </c>
      <c r="R20" s="218">
        <f>IF(Q20&gt;0,(AVERAGE(Q$9:Q20)),"")</f>
        <v>55875.4</v>
      </c>
      <c r="S20" s="220" t="s">
        <v>156</v>
      </c>
      <c r="T20" s="218">
        <f>IF(S20&gt;0,(AVERAGE(S$9:S20)),"")</f>
        <v>598566.9</v>
      </c>
      <c r="U20" s="245" t="s">
        <v>157</v>
      </c>
      <c r="V20" s="218">
        <f>IF(U20&gt;0,(AVERAGE(U$9:U20)),"")</f>
        <v>38089.300000000003</v>
      </c>
      <c r="W20" s="220" t="s">
        <v>158</v>
      </c>
      <c r="X20" s="218">
        <f>IF(W20&gt;0,(AVERAGE(W$9:W20)),"")</f>
        <v>2506.1</v>
      </c>
      <c r="Y20" s="220" t="s">
        <v>159</v>
      </c>
      <c r="Z20" s="218">
        <f>IF(Y20&gt;0,(AVERAGE(Y$9:Y20)),"")</f>
        <v>38740.1</v>
      </c>
      <c r="AA20" s="220" t="s">
        <v>160</v>
      </c>
      <c r="AB20" s="218">
        <f>IF(AA20&gt;0,(AVERAGE(AA$9:AA20)),"")</f>
        <v>314.89999999999998</v>
      </c>
      <c r="AC20" s="220">
        <v>1627</v>
      </c>
      <c r="AD20" s="218">
        <f>IF(AC20&gt;0,(AVERAGE(AC$9:AC20)),"")</f>
        <v>1330.8333333333333</v>
      </c>
      <c r="AE20" s="220">
        <v>2</v>
      </c>
      <c r="AF20" s="218">
        <f>IF(AE20&gt;0,(AVERAGE(AE$9:AE20)),"")</f>
        <v>0.33333333333333331</v>
      </c>
      <c r="AG20" s="220">
        <f t="shared" si="0"/>
        <v>1465982</v>
      </c>
      <c r="AH20" s="219">
        <f>IF(AG20&gt;0,(AVERAGE(AG$9:AG20)),"")</f>
        <v>1443607.3333333333</v>
      </c>
      <c r="AI20" s="221"/>
      <c r="AJ20" s="220">
        <v>334</v>
      </c>
      <c r="AK20" s="218">
        <f>IF(AJ20&gt;0,(AVERAGE(AJ$9:AJ20)),"")</f>
        <v>413.63636363636363</v>
      </c>
      <c r="AL20" s="221"/>
      <c r="AM20" s="220" t="s">
        <v>161</v>
      </c>
      <c r="AN20" s="218">
        <f>IF(AM20&gt;0,(AVERAGE(AM$9:AM20)),"")</f>
        <v>19969.5</v>
      </c>
      <c r="AO20" s="221"/>
      <c r="AP20" s="220">
        <f t="shared" si="1"/>
        <v>1486632</v>
      </c>
      <c r="AQ20" s="218">
        <f>IF(AP20&gt;0,(AVERAGE(AP$9:AP20)),"")</f>
        <v>1464009.3333333333</v>
      </c>
      <c r="AR20" s="221"/>
      <c r="AS20" s="220">
        <v>1265</v>
      </c>
      <c r="AT20" s="198">
        <f>IF(AS20&gt;0,(AVERAGE(AS$9:AS20)),"")</f>
        <v>1426.6666666666667</v>
      </c>
      <c r="AU20" s="221"/>
      <c r="AV20" s="220">
        <f t="shared" si="2"/>
        <v>1487897</v>
      </c>
      <c r="AW20" s="218">
        <f>IF(AV20&gt;0,(AVERAGE(AV$9:AV20)),"")</f>
        <v>1465436</v>
      </c>
      <c r="AX20" s="221"/>
      <c r="AY20" s="220" t="s">
        <v>162</v>
      </c>
      <c r="AZ20" s="218">
        <f>IF(AY20&gt;0,(AVERAGE(AY$9:AY20)),"")</f>
        <v>136433.1</v>
      </c>
      <c r="BA20" s="183"/>
      <c r="BB20" s="183"/>
      <c r="BC20" s="183"/>
      <c r="BD20" s="183"/>
      <c r="BE20" s="183"/>
      <c r="BF20" s="183"/>
      <c r="BG20" s="183"/>
      <c r="BH20" s="183"/>
    </row>
    <row r="21" spans="1:60" x14ac:dyDescent="0.2">
      <c r="A21" s="99"/>
      <c r="B21" s="87"/>
      <c r="C21" s="180"/>
      <c r="D21" s="179"/>
      <c r="E21" s="180"/>
      <c r="F21" s="179"/>
      <c r="G21" s="179"/>
      <c r="H21" s="179"/>
      <c r="I21" s="179"/>
      <c r="J21" s="179"/>
      <c r="K21" s="179"/>
      <c r="L21" s="179"/>
      <c r="M21" s="180"/>
      <c r="N21" s="179"/>
      <c r="O21" s="180"/>
      <c r="P21" s="179"/>
      <c r="Q21" s="180"/>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80"/>
      <c r="AZ21" s="179"/>
      <c r="BA21" s="179"/>
      <c r="BB21" s="179"/>
      <c r="BC21" s="179"/>
      <c r="BD21" s="179"/>
      <c r="BE21" s="179"/>
      <c r="BF21" s="179"/>
      <c r="BG21" s="179"/>
      <c r="BH21" s="179"/>
    </row>
    <row r="22" spans="1:60" x14ac:dyDescent="0.2">
      <c r="A22" s="179"/>
      <c r="B22" s="179"/>
      <c r="C22" s="179"/>
      <c r="D22" s="179"/>
      <c r="E22" s="179"/>
      <c r="F22" s="179"/>
      <c r="G22" s="179"/>
      <c r="H22" s="179"/>
      <c r="I22" s="180"/>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246"/>
      <c r="AH22" s="179"/>
      <c r="AI22" s="179"/>
      <c r="AJ22" s="179"/>
      <c r="AK22" s="179"/>
      <c r="AL22" s="179"/>
      <c r="AM22" s="179"/>
      <c r="AN22" s="179"/>
      <c r="AO22" s="179"/>
      <c r="AP22" s="179"/>
      <c r="AQ22" s="179"/>
      <c r="AR22" s="179"/>
      <c r="AS22" s="183"/>
      <c r="AT22" s="183"/>
      <c r="AU22" s="183"/>
      <c r="AV22" s="179"/>
      <c r="AW22" s="179"/>
      <c r="AX22" s="179"/>
      <c r="AY22" s="183"/>
      <c r="AZ22" s="179"/>
      <c r="BA22" s="179"/>
      <c r="BB22" s="179"/>
      <c r="BC22" s="179"/>
      <c r="BD22" s="179"/>
      <c r="BE22" s="179"/>
      <c r="BF22" s="179"/>
      <c r="BG22" s="179"/>
      <c r="BH22" s="179"/>
    </row>
    <row r="23" spans="1:60" x14ac:dyDescent="0.2">
      <c r="A23" s="179"/>
      <c r="B23" s="179"/>
      <c r="C23" s="179"/>
      <c r="D23" s="179"/>
      <c r="E23" s="179"/>
      <c r="F23" s="179"/>
      <c r="G23" s="179"/>
      <c r="H23" s="179"/>
      <c r="I23" s="180" t="s">
        <v>1</v>
      </c>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83"/>
      <c r="AT23" s="183"/>
      <c r="AU23" s="183"/>
      <c r="AV23" s="179"/>
      <c r="AW23" s="179"/>
      <c r="AX23" s="179"/>
      <c r="AY23" s="183"/>
      <c r="AZ23" s="179"/>
      <c r="BA23" s="179"/>
      <c r="BB23" s="179"/>
      <c r="BC23" s="179"/>
      <c r="BD23" s="179"/>
      <c r="BE23" s="179"/>
      <c r="BF23" s="179"/>
      <c r="BG23" s="179"/>
      <c r="BH23" s="179"/>
    </row>
    <row r="24" spans="1:60" x14ac:dyDescent="0.2">
      <c r="A24" s="179"/>
      <c r="B24" s="179"/>
      <c r="C24" s="179"/>
      <c r="D24" s="179"/>
      <c r="E24" s="179"/>
      <c r="F24" s="179"/>
      <c r="G24" s="179"/>
      <c r="H24" s="179"/>
      <c r="I24" s="180" t="s">
        <v>1</v>
      </c>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t="s">
        <v>1</v>
      </c>
      <c r="AQ24" s="179"/>
      <c r="AR24" s="179"/>
      <c r="AS24" s="183"/>
      <c r="AT24" s="183"/>
      <c r="AU24" s="183"/>
      <c r="AV24" s="179"/>
      <c r="AW24" s="179"/>
      <c r="AX24" s="179"/>
      <c r="AY24" s="183"/>
      <c r="AZ24" s="179"/>
      <c r="BA24" s="179"/>
      <c r="BB24" s="179"/>
      <c r="BC24" s="179"/>
      <c r="BD24" s="179"/>
      <c r="BE24" s="179"/>
      <c r="BF24" s="179"/>
      <c r="BG24" s="179"/>
      <c r="BH24" s="179"/>
    </row>
    <row r="26" spans="1:60" x14ac:dyDescent="0.2">
      <c r="A26" s="179"/>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80" t="s">
        <v>1</v>
      </c>
      <c r="AQ26" s="179"/>
      <c r="AR26" s="179"/>
      <c r="AS26" s="183"/>
      <c r="AT26" s="183"/>
      <c r="AU26" s="183"/>
      <c r="AV26" s="179"/>
      <c r="AW26" s="179"/>
      <c r="AX26" s="179"/>
      <c r="AY26" s="183"/>
      <c r="AZ26" s="179"/>
      <c r="BA26" s="179"/>
      <c r="BB26" s="179"/>
      <c r="BC26" s="179"/>
      <c r="BD26" s="179"/>
      <c r="BE26" s="179"/>
      <c r="BF26" s="179"/>
      <c r="BG26" s="179"/>
      <c r="BH26" s="179"/>
    </row>
  </sheetData>
  <mergeCells count="42">
    <mergeCell ref="AY4:AZ4"/>
    <mergeCell ref="AS4:AT4"/>
    <mergeCell ref="AV4:AW4"/>
    <mergeCell ref="AE4:AF4"/>
    <mergeCell ref="AP4:AQ4"/>
    <mergeCell ref="AM4:AN4"/>
    <mergeCell ref="A4:B4"/>
    <mergeCell ref="C4:D4"/>
    <mergeCell ref="E4:F4"/>
    <mergeCell ref="G4:H4"/>
    <mergeCell ref="AJ5:AJ6"/>
    <mergeCell ref="I4:J4"/>
    <mergeCell ref="AA4:AB4"/>
    <mergeCell ref="Q4:R4"/>
    <mergeCell ref="S4:T4"/>
    <mergeCell ref="U4:V4"/>
    <mergeCell ref="W4:X4"/>
    <mergeCell ref="AK5:AK6"/>
    <mergeCell ref="AJ4:AK4"/>
    <mergeCell ref="AG4:AH4"/>
    <mergeCell ref="Y4:Z4"/>
    <mergeCell ref="AC4:AD4"/>
    <mergeCell ref="C7:D7"/>
    <mergeCell ref="E7:F7"/>
    <mergeCell ref="G7:H7"/>
    <mergeCell ref="I7:J7"/>
    <mergeCell ref="K7:L7"/>
    <mergeCell ref="M7:N7"/>
    <mergeCell ref="K4:L4"/>
    <mergeCell ref="Q7:R7"/>
    <mergeCell ref="S7:T7"/>
    <mergeCell ref="U7:V7"/>
    <mergeCell ref="O4:P4"/>
    <mergeCell ref="M4:N4"/>
    <mergeCell ref="O7:P7"/>
    <mergeCell ref="AM7:AN7"/>
    <mergeCell ref="W7:X7"/>
    <mergeCell ref="Y7:Z7"/>
    <mergeCell ref="AA7:AB7"/>
    <mergeCell ref="AC7:AD7"/>
    <mergeCell ref="AE7:AF7"/>
    <mergeCell ref="AJ7:AK7"/>
  </mergeCells>
  <phoneticPr fontId="5" type="noConversion"/>
  <pageMargins left="0.75" right="0.75" top="1" bottom="1" header="0.5" footer="0.5"/>
  <pageSetup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H27"/>
  <sheetViews>
    <sheetView workbookViewId="0">
      <pane xSplit="2" ySplit="7" topLeftCell="C8" activePane="bottomRight" state="frozen"/>
      <selection pane="topRight" activeCell="C1" sqref="C1"/>
      <selection pane="bottomLeft" activeCell="A8" sqref="A8"/>
      <selection pane="bottomRight"/>
    </sheetView>
  </sheetViews>
  <sheetFormatPr defaultColWidth="9.140625" defaultRowHeight="12.75" x14ac:dyDescent="0.2"/>
  <cols>
    <col min="1" max="1" width="6" style="82" customWidth="1"/>
    <col min="2" max="2" width="7.7109375" style="82" customWidth="1"/>
    <col min="3" max="26" width="10.7109375" style="82" customWidth="1"/>
    <col min="27" max="28" width="15" style="82" customWidth="1"/>
    <col min="29" max="34" width="10.7109375" style="82" customWidth="1"/>
    <col min="35" max="35" width="4.7109375" style="82" customWidth="1"/>
    <col min="36" max="36" width="12" style="82" customWidth="1"/>
    <col min="37" max="37" width="11.42578125" style="82" customWidth="1"/>
    <col min="38" max="38" width="4.7109375" style="82" customWidth="1"/>
    <col min="39" max="40" width="10.7109375" style="82" customWidth="1"/>
    <col min="41" max="41" width="4.7109375" style="82" customWidth="1"/>
    <col min="42" max="43" width="10.7109375" style="82" customWidth="1"/>
    <col min="44" max="44" width="4.7109375" style="82" customWidth="1"/>
    <col min="45" max="46" width="10.7109375" style="86" customWidth="1"/>
    <col min="47" max="47" width="4.7109375" style="86" customWidth="1"/>
    <col min="48" max="48" width="10.7109375" style="82" customWidth="1"/>
    <col min="49" max="49" width="17.140625" style="82" customWidth="1"/>
    <col min="50" max="50" width="4.7109375" style="82" customWidth="1"/>
    <col min="51" max="51" width="10.7109375" style="86" customWidth="1"/>
    <col min="52" max="52" width="10.7109375" style="82" customWidth="1"/>
    <col min="53" max="16384" width="9.140625" style="82"/>
  </cols>
  <sheetData>
    <row r="1" spans="1:60" ht="15.75" x14ac:dyDescent="0.25">
      <c r="A1" s="179"/>
      <c r="B1" s="83"/>
      <c r="C1" s="84" t="s">
        <v>163</v>
      </c>
      <c r="D1" s="83"/>
      <c r="E1" s="143"/>
      <c r="F1" s="143"/>
      <c r="G1" s="144"/>
      <c r="H1" s="144"/>
      <c r="I1" s="84"/>
      <c r="J1" s="179"/>
      <c r="K1" s="179"/>
      <c r="L1" s="179"/>
      <c r="M1" s="179"/>
      <c r="N1" s="179"/>
      <c r="O1" s="143"/>
      <c r="P1" s="179"/>
      <c r="Q1" s="179"/>
      <c r="R1" s="179"/>
      <c r="S1" s="179"/>
      <c r="T1" s="179"/>
      <c r="U1" s="179"/>
      <c r="V1" s="179"/>
      <c r="W1" s="179"/>
      <c r="X1" s="179"/>
      <c r="Y1" s="186"/>
      <c r="Z1" s="182"/>
      <c r="AA1" s="179"/>
      <c r="AB1" s="179"/>
      <c r="AC1" s="186"/>
      <c r="AD1" s="179"/>
      <c r="AE1" s="179"/>
      <c r="AF1" s="179"/>
      <c r="AG1" s="179"/>
      <c r="AH1" s="179"/>
      <c r="AI1" s="179"/>
      <c r="AJ1" s="179"/>
      <c r="AK1" s="179"/>
      <c r="AL1" s="179"/>
      <c r="AM1" s="179"/>
      <c r="AN1" s="179"/>
      <c r="AO1" s="179"/>
      <c r="AP1" s="179"/>
      <c r="AQ1" s="179"/>
      <c r="AR1" s="179"/>
      <c r="AS1" s="183"/>
      <c r="AT1" s="183"/>
      <c r="AU1" s="183"/>
      <c r="AV1" s="179"/>
      <c r="AW1" s="179"/>
      <c r="AX1" s="179"/>
      <c r="AY1" s="183"/>
      <c r="AZ1" s="179"/>
      <c r="BA1" s="179"/>
      <c r="BB1" s="179"/>
      <c r="BC1" s="179"/>
      <c r="BD1" s="179"/>
      <c r="BE1" s="179"/>
      <c r="BF1" s="179"/>
      <c r="BG1" s="179"/>
      <c r="BH1" s="179"/>
    </row>
    <row r="2" spans="1:60" x14ac:dyDescent="0.2">
      <c r="A2" s="185"/>
      <c r="B2" s="143" t="s">
        <v>1</v>
      </c>
      <c r="C2" s="143"/>
      <c r="D2" s="143"/>
      <c r="E2" s="143"/>
      <c r="F2" s="143"/>
      <c r="G2" s="144"/>
      <c r="H2" s="144"/>
      <c r="I2" s="143"/>
      <c r="J2" s="179"/>
      <c r="K2" s="179"/>
      <c r="L2" s="179"/>
      <c r="M2" s="179"/>
      <c r="N2" s="179"/>
      <c r="O2" s="143"/>
      <c r="P2" s="179"/>
      <c r="Q2" s="179"/>
      <c r="R2" s="179"/>
      <c r="S2" s="179"/>
      <c r="T2" s="179"/>
      <c r="U2" s="87"/>
      <c r="V2" s="179"/>
      <c r="W2" s="87"/>
      <c r="X2" s="179"/>
      <c r="Y2" s="186"/>
      <c r="Z2" s="186"/>
      <c r="AA2" s="179"/>
      <c r="AB2" s="179"/>
      <c r="AC2" s="186"/>
      <c r="AD2" s="179"/>
      <c r="AE2" s="179"/>
      <c r="AF2" s="179"/>
      <c r="AG2" s="179"/>
      <c r="AH2" s="179"/>
      <c r="AI2" s="179"/>
      <c r="AJ2" s="179"/>
      <c r="AK2" s="179"/>
      <c r="AL2" s="179"/>
      <c r="AM2" s="179"/>
      <c r="AN2" s="179"/>
      <c r="AO2" s="179"/>
      <c r="AP2" s="87" t="s">
        <v>2</v>
      </c>
      <c r="AQ2" s="179"/>
      <c r="AR2" s="179"/>
      <c r="AS2" s="183"/>
      <c r="AT2" s="183"/>
      <c r="AU2" s="183"/>
      <c r="AV2" s="179"/>
      <c r="AW2" s="179"/>
      <c r="AX2" s="179"/>
      <c r="AY2" s="183"/>
      <c r="AZ2" s="179"/>
      <c r="BA2" s="179"/>
      <c r="BB2" s="179"/>
      <c r="BC2" s="179"/>
      <c r="BD2" s="179"/>
      <c r="BE2" s="179"/>
      <c r="BF2" s="179"/>
      <c r="BG2" s="179"/>
      <c r="BH2" s="179"/>
    </row>
    <row r="3" spans="1:60" ht="13.5" thickBot="1" x14ac:dyDescent="0.25">
      <c r="A3" s="187"/>
      <c r="B3" s="143"/>
      <c r="C3" s="187" t="s">
        <v>129</v>
      </c>
      <c r="D3" s="143"/>
      <c r="E3" s="143"/>
      <c r="F3" s="143"/>
      <c r="G3" s="144"/>
      <c r="H3" s="144"/>
      <c r="I3" s="143"/>
      <c r="J3" s="179"/>
      <c r="K3" s="179"/>
      <c r="L3" s="179"/>
      <c r="M3" s="179"/>
      <c r="N3" s="179"/>
      <c r="O3" s="143"/>
      <c r="P3" s="179"/>
      <c r="Q3" s="179"/>
      <c r="R3" s="179"/>
      <c r="S3" s="179"/>
      <c r="T3" s="179"/>
      <c r="U3" s="88"/>
      <c r="V3" s="179"/>
      <c r="W3" s="189"/>
      <c r="X3" s="189"/>
      <c r="Y3" s="186"/>
      <c r="Z3" s="187"/>
      <c r="AA3" s="179"/>
      <c r="AB3" s="179"/>
      <c r="AC3" s="179"/>
      <c r="AD3" s="186"/>
      <c r="AE3" s="186"/>
      <c r="AF3" s="186"/>
      <c r="AG3" s="186"/>
      <c r="AH3" s="186"/>
      <c r="AI3" s="179"/>
      <c r="AJ3" s="179"/>
      <c r="AK3" s="179"/>
      <c r="AL3" s="179"/>
      <c r="AM3" s="179"/>
      <c r="AN3" s="179"/>
      <c r="AO3" s="179"/>
      <c r="AP3" s="87"/>
      <c r="AQ3" s="179"/>
      <c r="AR3" s="179"/>
      <c r="AS3" s="183"/>
      <c r="AT3" s="183"/>
      <c r="AU3" s="183"/>
      <c r="AV3" s="186"/>
      <c r="AW3" s="186"/>
      <c r="AX3" s="179"/>
      <c r="AY3" s="183"/>
      <c r="AZ3" s="179"/>
      <c r="BA3" s="179"/>
      <c r="BB3" s="179"/>
      <c r="BC3" s="179"/>
      <c r="BD3" s="179"/>
      <c r="BE3" s="179"/>
      <c r="BF3" s="179"/>
      <c r="BG3" s="179"/>
      <c r="BH3" s="179"/>
    </row>
    <row r="4" spans="1:60" ht="28.9" customHeight="1" x14ac:dyDescent="0.2">
      <c r="A4" s="295" t="s">
        <v>164</v>
      </c>
      <c r="B4" s="284"/>
      <c r="C4" s="296" t="s">
        <v>4</v>
      </c>
      <c r="D4" s="297"/>
      <c r="E4" s="296" t="s">
        <v>5</v>
      </c>
      <c r="F4" s="297"/>
      <c r="G4" s="298" t="s">
        <v>6</v>
      </c>
      <c r="H4" s="299"/>
      <c r="I4" s="283" t="s">
        <v>95</v>
      </c>
      <c r="J4" s="293"/>
      <c r="K4" s="283" t="s">
        <v>127</v>
      </c>
      <c r="L4" s="293"/>
      <c r="M4" s="301" t="s">
        <v>9</v>
      </c>
      <c r="N4" s="302"/>
      <c r="O4" s="296" t="s">
        <v>10</v>
      </c>
      <c r="P4" s="297"/>
      <c r="Q4" s="296" t="s">
        <v>11</v>
      </c>
      <c r="R4" s="297"/>
      <c r="S4" s="283" t="s">
        <v>12</v>
      </c>
      <c r="T4" s="293"/>
      <c r="U4" s="283" t="s">
        <v>13</v>
      </c>
      <c r="V4" s="293"/>
      <c r="W4" s="283" t="s">
        <v>14</v>
      </c>
      <c r="X4" s="293"/>
      <c r="Y4" s="286" t="s">
        <v>15</v>
      </c>
      <c r="Z4" s="303"/>
      <c r="AA4" s="301" t="s">
        <v>16</v>
      </c>
      <c r="AB4" s="284"/>
      <c r="AC4" s="291" t="s">
        <v>65</v>
      </c>
      <c r="AD4" s="304"/>
      <c r="AE4" s="291" t="s">
        <v>17</v>
      </c>
      <c r="AF4" s="282"/>
      <c r="AG4" s="283" t="s">
        <v>18</v>
      </c>
      <c r="AH4" s="284"/>
      <c r="AI4" s="89"/>
      <c r="AJ4" s="300" t="s">
        <v>19</v>
      </c>
      <c r="AK4" s="284"/>
      <c r="AL4" s="89"/>
      <c r="AM4" s="286" t="s">
        <v>20</v>
      </c>
      <c r="AN4" s="284"/>
      <c r="AO4" s="89"/>
      <c r="AP4" s="287" t="s">
        <v>21</v>
      </c>
      <c r="AQ4" s="288"/>
      <c r="AR4" s="89"/>
      <c r="AS4" s="289" t="s">
        <v>22</v>
      </c>
      <c r="AT4" s="290"/>
      <c r="AU4" s="90"/>
      <c r="AV4" s="291" t="s">
        <v>23</v>
      </c>
      <c r="AW4" s="292"/>
      <c r="AX4" s="89"/>
      <c r="AY4" s="283" t="s">
        <v>24</v>
      </c>
      <c r="AZ4" s="293"/>
      <c r="BA4" s="87"/>
      <c r="BB4" s="179"/>
      <c r="BC4" s="179"/>
      <c r="BD4" s="179"/>
      <c r="BE4" s="179"/>
      <c r="BF4" s="179"/>
      <c r="BG4" s="179"/>
      <c r="BH4" s="179"/>
    </row>
    <row r="5" spans="1:60" ht="13.15" customHeight="1" x14ac:dyDescent="0.2">
      <c r="A5" s="91"/>
      <c r="B5" s="92"/>
      <c r="C5" s="93" t="s">
        <v>1</v>
      </c>
      <c r="D5" s="94" t="s">
        <v>29</v>
      </c>
      <c r="E5" s="93" t="s">
        <v>1</v>
      </c>
      <c r="F5" s="94" t="s">
        <v>29</v>
      </c>
      <c r="G5" s="93" t="s">
        <v>1</v>
      </c>
      <c r="H5" s="94" t="s">
        <v>29</v>
      </c>
      <c r="I5" s="93" t="s">
        <v>1</v>
      </c>
      <c r="J5" s="94" t="s">
        <v>29</v>
      </c>
      <c r="K5" s="93" t="s">
        <v>1</v>
      </c>
      <c r="L5" s="94" t="s">
        <v>29</v>
      </c>
      <c r="M5" s="93" t="s">
        <v>1</v>
      </c>
      <c r="N5" s="94" t="s">
        <v>29</v>
      </c>
      <c r="O5" s="93" t="s">
        <v>1</v>
      </c>
      <c r="P5" s="94" t="s">
        <v>29</v>
      </c>
      <c r="Q5" s="93" t="s">
        <v>1</v>
      </c>
      <c r="R5" s="94" t="s">
        <v>29</v>
      </c>
      <c r="S5" s="93" t="s">
        <v>1</v>
      </c>
      <c r="T5" s="94" t="s">
        <v>29</v>
      </c>
      <c r="U5" s="93" t="s">
        <v>1</v>
      </c>
      <c r="V5" s="94" t="s">
        <v>29</v>
      </c>
      <c r="W5" s="93" t="s">
        <v>1</v>
      </c>
      <c r="X5" s="94" t="s">
        <v>29</v>
      </c>
      <c r="Y5" s="93" t="s">
        <v>1</v>
      </c>
      <c r="Z5" s="94" t="s">
        <v>29</v>
      </c>
      <c r="AA5" s="93" t="s">
        <v>1</v>
      </c>
      <c r="AB5" s="94" t="s">
        <v>29</v>
      </c>
      <c r="AC5" s="93" t="s">
        <v>1</v>
      </c>
      <c r="AD5" s="94" t="s">
        <v>29</v>
      </c>
      <c r="AE5" s="93" t="s">
        <v>1</v>
      </c>
      <c r="AF5" s="94" t="s">
        <v>29</v>
      </c>
      <c r="AG5" s="93" t="s">
        <v>1</v>
      </c>
      <c r="AH5" s="94" t="s">
        <v>29</v>
      </c>
      <c r="AI5" s="95"/>
      <c r="AJ5" s="309" t="s">
        <v>29</v>
      </c>
      <c r="AK5" s="277" t="s">
        <v>30</v>
      </c>
      <c r="AL5" s="95"/>
      <c r="AM5" s="93" t="s">
        <v>1</v>
      </c>
      <c r="AN5" s="94" t="s">
        <v>29</v>
      </c>
      <c r="AO5" s="95"/>
      <c r="AP5" s="93" t="s">
        <v>1</v>
      </c>
      <c r="AQ5" s="94" t="s">
        <v>29</v>
      </c>
      <c r="AR5" s="95"/>
      <c r="AS5" s="96" t="s">
        <v>1</v>
      </c>
      <c r="AT5" s="97" t="s">
        <v>29</v>
      </c>
      <c r="AU5" s="98"/>
      <c r="AV5" s="93" t="s">
        <v>1</v>
      </c>
      <c r="AW5" s="94" t="s">
        <v>29</v>
      </c>
      <c r="AX5" s="95"/>
      <c r="AY5" s="96" t="s">
        <v>1</v>
      </c>
      <c r="AZ5" s="94" t="s">
        <v>29</v>
      </c>
      <c r="BA5" s="99"/>
      <c r="BB5" s="186"/>
      <c r="BC5" s="179"/>
      <c r="BD5" s="179"/>
      <c r="BE5" s="179"/>
      <c r="BF5" s="179"/>
      <c r="BG5" s="179"/>
      <c r="BH5" s="179"/>
    </row>
    <row r="6" spans="1:60" ht="13.5" customHeight="1" x14ac:dyDescent="0.2">
      <c r="A6" s="100" t="s">
        <v>31</v>
      </c>
      <c r="B6" s="101" t="s">
        <v>32</v>
      </c>
      <c r="C6" s="102" t="s">
        <v>29</v>
      </c>
      <c r="D6" s="103" t="s">
        <v>33</v>
      </c>
      <c r="E6" s="102" t="s">
        <v>29</v>
      </c>
      <c r="F6" s="103" t="s">
        <v>33</v>
      </c>
      <c r="G6" s="102" t="s">
        <v>29</v>
      </c>
      <c r="H6" s="103" t="s">
        <v>33</v>
      </c>
      <c r="I6" s="102" t="s">
        <v>29</v>
      </c>
      <c r="J6" s="103" t="s">
        <v>33</v>
      </c>
      <c r="K6" s="102" t="s">
        <v>29</v>
      </c>
      <c r="L6" s="103" t="s">
        <v>33</v>
      </c>
      <c r="M6" s="102" t="s">
        <v>29</v>
      </c>
      <c r="N6" s="103" t="s">
        <v>33</v>
      </c>
      <c r="O6" s="102" t="s">
        <v>29</v>
      </c>
      <c r="P6" s="103" t="s">
        <v>33</v>
      </c>
      <c r="Q6" s="102" t="s">
        <v>29</v>
      </c>
      <c r="R6" s="103" t="s">
        <v>33</v>
      </c>
      <c r="S6" s="102" t="s">
        <v>29</v>
      </c>
      <c r="T6" s="103" t="s">
        <v>33</v>
      </c>
      <c r="U6" s="102" t="s">
        <v>29</v>
      </c>
      <c r="V6" s="103" t="s">
        <v>33</v>
      </c>
      <c r="W6" s="102" t="s">
        <v>29</v>
      </c>
      <c r="X6" s="103" t="s">
        <v>33</v>
      </c>
      <c r="Y6" s="102" t="s">
        <v>29</v>
      </c>
      <c r="Z6" s="103" t="s">
        <v>33</v>
      </c>
      <c r="AA6" s="102" t="s">
        <v>29</v>
      </c>
      <c r="AB6" s="103" t="s">
        <v>33</v>
      </c>
      <c r="AC6" s="102" t="s">
        <v>29</v>
      </c>
      <c r="AD6" s="103" t="s">
        <v>33</v>
      </c>
      <c r="AE6" s="102" t="s">
        <v>29</v>
      </c>
      <c r="AF6" s="103" t="s">
        <v>33</v>
      </c>
      <c r="AG6" s="102" t="s">
        <v>29</v>
      </c>
      <c r="AH6" s="103" t="s">
        <v>33</v>
      </c>
      <c r="AI6" s="104"/>
      <c r="AJ6" s="310"/>
      <c r="AK6" s="278"/>
      <c r="AL6" s="104"/>
      <c r="AM6" s="102" t="s">
        <v>29</v>
      </c>
      <c r="AN6" s="103" t="s">
        <v>33</v>
      </c>
      <c r="AO6" s="104"/>
      <c r="AP6" s="102" t="s">
        <v>29</v>
      </c>
      <c r="AQ6" s="103" t="s">
        <v>33</v>
      </c>
      <c r="AR6" s="104"/>
      <c r="AS6" s="105" t="s">
        <v>29</v>
      </c>
      <c r="AT6" s="106" t="s">
        <v>33</v>
      </c>
      <c r="AU6" s="107"/>
      <c r="AV6" s="102" t="s">
        <v>29</v>
      </c>
      <c r="AW6" s="103" t="s">
        <v>33</v>
      </c>
      <c r="AX6" s="104"/>
      <c r="AY6" s="105" t="s">
        <v>29</v>
      </c>
      <c r="AZ6" s="103" t="s">
        <v>33</v>
      </c>
      <c r="BA6" s="99"/>
      <c r="BB6" s="179"/>
      <c r="BC6" s="179"/>
      <c r="BD6" s="179"/>
      <c r="BE6" s="179"/>
      <c r="BF6" s="179"/>
      <c r="BG6" s="179"/>
      <c r="BH6" s="179"/>
    </row>
    <row r="7" spans="1:60" ht="28.15" customHeight="1" thickBot="1" x14ac:dyDescent="0.25">
      <c r="A7" s="108"/>
      <c r="B7" s="109"/>
      <c r="C7" s="270" t="s">
        <v>34</v>
      </c>
      <c r="D7" s="271"/>
      <c r="E7" s="270" t="s">
        <v>35</v>
      </c>
      <c r="F7" s="271"/>
      <c r="G7" s="270" t="s">
        <v>36</v>
      </c>
      <c r="H7" s="271"/>
      <c r="I7" s="270" t="s">
        <v>37</v>
      </c>
      <c r="J7" s="271"/>
      <c r="K7" s="270" t="s">
        <v>38</v>
      </c>
      <c r="L7" s="271"/>
      <c r="M7" s="270" t="s">
        <v>90</v>
      </c>
      <c r="N7" s="271"/>
      <c r="O7" s="270" t="s">
        <v>10</v>
      </c>
      <c r="P7" s="271"/>
      <c r="Q7" s="270" t="s">
        <v>40</v>
      </c>
      <c r="R7" s="271"/>
      <c r="S7" s="270" t="s">
        <v>41</v>
      </c>
      <c r="T7" s="271"/>
      <c r="U7" s="270" t="s">
        <v>42</v>
      </c>
      <c r="V7" s="271"/>
      <c r="W7" s="270" t="s">
        <v>14</v>
      </c>
      <c r="X7" s="271"/>
      <c r="Y7" s="270" t="s">
        <v>15</v>
      </c>
      <c r="Z7" s="271"/>
      <c r="AA7" s="270" t="s">
        <v>43</v>
      </c>
      <c r="AB7" s="271"/>
      <c r="AC7" s="270"/>
      <c r="AD7" s="271"/>
      <c r="AE7" s="270"/>
      <c r="AF7" s="271"/>
      <c r="AG7" s="110"/>
      <c r="AH7" s="111"/>
      <c r="AI7" s="112"/>
      <c r="AJ7" s="270" t="s">
        <v>44</v>
      </c>
      <c r="AK7" s="271"/>
      <c r="AL7" s="112"/>
      <c r="AM7" s="270" t="s">
        <v>45</v>
      </c>
      <c r="AN7" s="271"/>
      <c r="AO7" s="112"/>
      <c r="AP7" s="110"/>
      <c r="AQ7" s="109"/>
      <c r="AR7" s="112"/>
      <c r="AS7" s="113"/>
      <c r="AT7" s="114"/>
      <c r="AU7" s="98"/>
      <c r="AV7" s="110"/>
      <c r="AW7" s="111"/>
      <c r="AX7" s="112"/>
      <c r="AY7" s="113"/>
      <c r="AZ7" s="109"/>
      <c r="BA7" s="115"/>
      <c r="BB7" s="179"/>
      <c r="BC7" s="179"/>
      <c r="BD7" s="179"/>
      <c r="BE7" s="179"/>
      <c r="BF7" s="179"/>
      <c r="BG7" s="179"/>
      <c r="BH7" s="179"/>
    </row>
    <row r="8" spans="1:60" x14ac:dyDescent="0.2">
      <c r="A8" s="190"/>
      <c r="B8" s="191"/>
      <c r="C8" s="190"/>
      <c r="D8" s="191"/>
      <c r="E8" s="190"/>
      <c r="F8" s="191"/>
      <c r="G8" s="190"/>
      <c r="H8" s="191"/>
      <c r="I8" s="190"/>
      <c r="J8" s="191"/>
      <c r="K8" s="190"/>
      <c r="L8" s="191"/>
      <c r="M8" s="190"/>
      <c r="N8" s="191"/>
      <c r="O8" s="190"/>
      <c r="P8" s="191"/>
      <c r="Q8" s="190"/>
      <c r="R8" s="191"/>
      <c r="S8" s="190"/>
      <c r="T8" s="191"/>
      <c r="U8" s="193"/>
      <c r="V8" s="193"/>
      <c r="W8" s="190"/>
      <c r="X8" s="191"/>
      <c r="Y8" s="190"/>
      <c r="Z8" s="191"/>
      <c r="AA8" s="242"/>
      <c r="AB8" s="226"/>
      <c r="AC8" s="190"/>
      <c r="AD8" s="191"/>
      <c r="AE8" s="190"/>
      <c r="AF8" s="191"/>
      <c r="AG8" s="190"/>
      <c r="AH8" s="193"/>
      <c r="AI8" s="247"/>
      <c r="AJ8" s="190"/>
      <c r="AK8" s="191"/>
      <c r="AL8" s="247"/>
      <c r="AM8" s="190"/>
      <c r="AN8" s="191"/>
      <c r="AO8" s="247"/>
      <c r="AP8" s="190"/>
      <c r="AQ8" s="191"/>
      <c r="AR8" s="247"/>
      <c r="AS8" s="199"/>
      <c r="AT8" s="200"/>
      <c r="AU8" s="248"/>
      <c r="AV8" s="193"/>
      <c r="AW8" s="193"/>
      <c r="AX8" s="247"/>
      <c r="AY8" s="243"/>
      <c r="AZ8" s="191"/>
      <c r="BA8" s="179"/>
      <c r="BB8" s="179"/>
      <c r="BC8" s="179"/>
      <c r="BD8" s="179"/>
      <c r="BE8" s="179"/>
      <c r="BF8" s="179"/>
      <c r="BG8" s="179"/>
      <c r="BH8" s="179"/>
    </row>
    <row r="9" spans="1:60" x14ac:dyDescent="0.2">
      <c r="A9" s="116">
        <v>2009</v>
      </c>
      <c r="B9" s="117" t="s">
        <v>46</v>
      </c>
      <c r="C9" s="249">
        <v>119729</v>
      </c>
      <c r="D9" s="250">
        <f>IF(C9&gt;0,C9,"")</f>
        <v>119729</v>
      </c>
      <c r="E9" s="249">
        <v>1741</v>
      </c>
      <c r="F9" s="250">
        <f>IF(E9&gt;0,E9,"")</f>
        <v>1741</v>
      </c>
      <c r="G9" s="249">
        <v>239636</v>
      </c>
      <c r="H9" s="250">
        <f>IF(G9&gt;0,G9,"")</f>
        <v>239636</v>
      </c>
      <c r="I9" s="118">
        <v>167826</v>
      </c>
      <c r="J9" s="250">
        <f>IF(I9&gt;0,I9,"")</f>
        <v>167826</v>
      </c>
      <c r="K9" s="119">
        <v>127453</v>
      </c>
      <c r="L9" s="250">
        <f>IF(K9&gt;0,K9,"")</f>
        <v>127453</v>
      </c>
      <c r="M9" s="249">
        <v>4305</v>
      </c>
      <c r="N9" s="250">
        <f>IF(M9&gt;0,M9,"")</f>
        <v>4305</v>
      </c>
      <c r="O9" s="249">
        <v>24537</v>
      </c>
      <c r="P9" s="250">
        <f>IF(O9&gt;0,O9,"")</f>
        <v>24537</v>
      </c>
      <c r="Q9" s="249">
        <v>43461</v>
      </c>
      <c r="R9" s="250">
        <f>IF(Q9&gt;0,Q9,"")</f>
        <v>43461</v>
      </c>
      <c r="S9" s="249">
        <v>552356</v>
      </c>
      <c r="T9" s="250">
        <f>IF(S9&gt;0,S9,"")</f>
        <v>552356</v>
      </c>
      <c r="U9" s="251">
        <v>41276</v>
      </c>
      <c r="V9" s="250">
        <f>IF(U9&gt;0,U9,"")</f>
        <v>41276</v>
      </c>
      <c r="W9" s="183">
        <v>875</v>
      </c>
      <c r="X9" s="250">
        <f>IF(W9&gt;0,W9,"")</f>
        <v>875</v>
      </c>
      <c r="Y9" s="249">
        <v>37088</v>
      </c>
      <c r="Z9" s="250">
        <f>IF(Y9&gt;0,Y9,"")</f>
        <v>37088</v>
      </c>
      <c r="AA9" s="249">
        <v>265</v>
      </c>
      <c r="AB9" s="250">
        <f>IF(AA9&gt;0,AA9,"")</f>
        <v>265</v>
      </c>
      <c r="AC9" s="249">
        <v>922</v>
      </c>
      <c r="AD9" s="250">
        <f>IF(AC9&gt;0,AC9,"")</f>
        <v>922</v>
      </c>
      <c r="AE9" s="249">
        <v>3</v>
      </c>
      <c r="AF9" s="250">
        <f>IF(AE9&gt;0,AE9,"")</f>
        <v>3</v>
      </c>
      <c r="AG9" s="252">
        <f>C9+E9+G9+I9+K9+M9+O9+Q9+S9+U9+W9+Y9+AA9+AC9+AE9</f>
        <v>1361473</v>
      </c>
      <c r="AH9" s="253">
        <f>IF(AG9&gt;0,AG9,"")</f>
        <v>1361473</v>
      </c>
      <c r="AI9" s="254"/>
      <c r="AJ9" s="255">
        <v>349</v>
      </c>
      <c r="AK9" s="198">
        <f>IF(AJ9&gt;0,AJ9,"")</f>
        <v>349</v>
      </c>
      <c r="AL9" s="254"/>
      <c r="AM9" s="256">
        <v>17768</v>
      </c>
      <c r="AN9" s="250">
        <f>IF(AM9&gt;0,AM9,"")</f>
        <v>17768</v>
      </c>
      <c r="AO9" s="254"/>
      <c r="AP9" s="257">
        <f>AG9+AJ9+AM9</f>
        <v>1379590</v>
      </c>
      <c r="AQ9" s="258">
        <f>IF(AP9&gt;0,AP9,"")</f>
        <v>1379590</v>
      </c>
      <c r="AR9" s="254"/>
      <c r="AS9" s="140">
        <v>1947</v>
      </c>
      <c r="AT9" s="198">
        <f>IF(AS9&gt;0,AS9,"")</f>
        <v>1947</v>
      </c>
      <c r="AU9" s="254"/>
      <c r="AV9" s="259">
        <f>AP9+AS9</f>
        <v>1381537</v>
      </c>
      <c r="AW9" s="258">
        <f>IF(AV9&gt;0,AV9,"")</f>
        <v>1381537</v>
      </c>
      <c r="AX9" s="254"/>
      <c r="AY9" s="249">
        <v>130565</v>
      </c>
      <c r="AZ9" s="250">
        <f>IF(AY9&gt;0,AY9,"")</f>
        <v>130565</v>
      </c>
      <c r="BA9" s="184"/>
      <c r="BB9" s="183"/>
      <c r="BC9" s="183"/>
      <c r="BD9" s="183"/>
      <c r="BE9" s="179"/>
      <c r="BF9" s="179"/>
      <c r="BG9" s="179"/>
      <c r="BH9" s="179"/>
    </row>
    <row r="10" spans="1:60" x14ac:dyDescent="0.2">
      <c r="A10" s="116">
        <f>A9</f>
        <v>2009</v>
      </c>
      <c r="B10" s="117" t="s">
        <v>47</v>
      </c>
      <c r="C10" s="249">
        <v>119789</v>
      </c>
      <c r="D10" s="250">
        <f>IF(C10&gt;0,(AVERAGE(C$9:C10)),"")</f>
        <v>119759</v>
      </c>
      <c r="E10" s="249">
        <v>1727</v>
      </c>
      <c r="F10" s="250">
        <f>IF(E10&gt;0,(AVERAGE(E$9:E10)),"")</f>
        <v>1734</v>
      </c>
      <c r="G10" s="249">
        <v>240832</v>
      </c>
      <c r="H10" s="250">
        <f>IF(G10&gt;0,(AVERAGE(G$9:G10)),"")</f>
        <v>240234</v>
      </c>
      <c r="I10" s="118">
        <f>173676-5317-2-111-2</f>
        <v>168244</v>
      </c>
      <c r="J10" s="250">
        <f>IF(I10&gt;0,(AVERAGE(I$9:I10)),"")</f>
        <v>168035</v>
      </c>
      <c r="K10" s="118">
        <f>168002-39078-1-224-11</f>
        <v>128688</v>
      </c>
      <c r="L10" s="250">
        <f>IF(K10&gt;0,(AVERAGE(K$9:K10)),"")</f>
        <v>128070.5</v>
      </c>
      <c r="M10" s="249">
        <v>4301</v>
      </c>
      <c r="N10" s="250">
        <f>IF(M10&gt;0,(AVERAGE(M$9:M10)),"")</f>
        <v>4303</v>
      </c>
      <c r="O10" s="249">
        <v>24772</v>
      </c>
      <c r="P10" s="250">
        <f>IF(O10&gt;0,(AVERAGE(O$9:O10)),"")</f>
        <v>24654.5</v>
      </c>
      <c r="Q10" s="249">
        <v>44395</v>
      </c>
      <c r="R10" s="250">
        <f>IF(Q10&gt;0,(AVERAGE(Q$9:Q10)),"")</f>
        <v>43928</v>
      </c>
      <c r="S10" s="249">
        <v>555998</v>
      </c>
      <c r="T10" s="250">
        <f>IF(S10&gt;0,(AVERAGE(S$9:S10)),"")</f>
        <v>554177</v>
      </c>
      <c r="U10" s="251">
        <v>40674</v>
      </c>
      <c r="V10" s="250">
        <f>IF(U10&gt;0,(AVERAGE(U$9:U10)),"")</f>
        <v>40975</v>
      </c>
      <c r="W10" s="249">
        <v>881</v>
      </c>
      <c r="X10" s="250">
        <f>IF(W10&gt;0,(AVERAGE(W$9:W10)),"")</f>
        <v>878</v>
      </c>
      <c r="Y10" s="249">
        <v>37197</v>
      </c>
      <c r="Z10" s="250">
        <f>IF(Y10&gt;0,(AVERAGE(Y$9:Y10)),"")</f>
        <v>37142.5</v>
      </c>
      <c r="AA10" s="249">
        <v>266</v>
      </c>
      <c r="AB10" s="250">
        <f>IF(AA10&gt;0,(AVERAGE(AA$9:AA10)),"")</f>
        <v>265.5</v>
      </c>
      <c r="AC10" s="249">
        <v>921</v>
      </c>
      <c r="AD10" s="250">
        <f>IF(AC10&gt;0,(AVERAGE(AC$9:AC10)),"")</f>
        <v>921.5</v>
      </c>
      <c r="AE10" s="249">
        <v>3</v>
      </c>
      <c r="AF10" s="250">
        <f>IF(AE10&gt;0,(AVERAGE(AE$9:AE10)),"")</f>
        <v>3</v>
      </c>
      <c r="AG10" s="252">
        <f t="shared" ref="AG10:AG20" si="0">C10+E10+G10+I10+K10+M10+O10+Q10+S10+U10+W10+Y10+AA10+AC10+AE10</f>
        <v>1368688</v>
      </c>
      <c r="AH10" s="253">
        <f>IF(AG10&gt;0,(AVERAGE(AG$9:AG10)),"")</f>
        <v>1365080.5</v>
      </c>
      <c r="AI10" s="254"/>
      <c r="AJ10" s="255">
        <v>394</v>
      </c>
      <c r="AK10" s="198">
        <f>IF(AJ10&gt;0,(AVERAGE(AJ$9:AJ10)),"")</f>
        <v>371.5</v>
      </c>
      <c r="AL10" s="254"/>
      <c r="AM10" s="249">
        <v>18232</v>
      </c>
      <c r="AN10" s="250">
        <f>IF(AM10&gt;0,(AVERAGE(AM$9:AM10)),"")</f>
        <v>18000</v>
      </c>
      <c r="AO10" s="254"/>
      <c r="AP10" s="257">
        <f t="shared" ref="AP10:AP20" si="1">AG10+AJ10+AM10</f>
        <v>1387314</v>
      </c>
      <c r="AQ10" s="258">
        <f>IF(AP10&gt;0,(AVERAGE(AP$9:AP10)),"")</f>
        <v>1383452</v>
      </c>
      <c r="AR10" s="254"/>
      <c r="AS10" s="140">
        <v>1933</v>
      </c>
      <c r="AT10" s="198">
        <f>IF(AS10&gt;0,(AVERAGE(AS$9:AS10)),"")</f>
        <v>1940</v>
      </c>
      <c r="AU10" s="254"/>
      <c r="AV10" s="259">
        <f t="shared" ref="AV10:AV20" si="2">AP10+AS10</f>
        <v>1389247</v>
      </c>
      <c r="AW10" s="258">
        <f>IF(AV10&gt;0,(AVERAGE(AV$9:AV10)),"")</f>
        <v>1385392</v>
      </c>
      <c r="AX10" s="254"/>
      <c r="AY10" s="249">
        <v>130044</v>
      </c>
      <c r="AZ10" s="250">
        <f>IF(AY10&gt;0,(AVERAGE(AY$9:AY10)),"")</f>
        <v>130304.5</v>
      </c>
      <c r="BA10" s="184"/>
      <c r="BB10" s="183"/>
      <c r="BC10" s="183"/>
      <c r="BD10" s="183"/>
      <c r="BE10" s="179"/>
      <c r="BF10" s="179"/>
      <c r="BG10" s="179"/>
      <c r="BH10" s="179"/>
    </row>
    <row r="11" spans="1:60" x14ac:dyDescent="0.2">
      <c r="A11" s="116">
        <f>A10</f>
        <v>2009</v>
      </c>
      <c r="B11" s="117" t="s">
        <v>48</v>
      </c>
      <c r="C11" s="249">
        <v>119910</v>
      </c>
      <c r="D11" s="250">
        <f>IF(C11&gt;0,(AVERAGE(C$9:C11)),"")</f>
        <v>119809.33333333333</v>
      </c>
      <c r="E11" s="249">
        <v>1732</v>
      </c>
      <c r="F11" s="250">
        <f>IF(E11&gt;0,(AVERAGE(E$9:E11)),"")</f>
        <v>1733.3333333333333</v>
      </c>
      <c r="G11" s="249">
        <v>241560</v>
      </c>
      <c r="H11" s="250">
        <f>IF(G11&gt;0,(AVERAGE(G$9:G11)),"")</f>
        <v>240676</v>
      </c>
      <c r="I11" s="118">
        <v>168677</v>
      </c>
      <c r="J11" s="250">
        <f>IF(I11&gt;0,(AVERAGE(I$9:I11)),"")</f>
        <v>168249</v>
      </c>
      <c r="K11" s="118">
        <v>128777</v>
      </c>
      <c r="L11" s="250">
        <f>IF(K11&gt;0,(AVERAGE(K$9:K11)),"")</f>
        <v>128306</v>
      </c>
      <c r="M11" s="249">
        <v>4319</v>
      </c>
      <c r="N11" s="250">
        <f>IF(M11&gt;0,(AVERAGE(M$9:M11)),"")</f>
        <v>4308.333333333333</v>
      </c>
      <c r="O11" s="249">
        <v>24714</v>
      </c>
      <c r="P11" s="250">
        <f>IF(O11&gt;0,(AVERAGE(O$9:O11)),"")</f>
        <v>24674.333333333332</v>
      </c>
      <c r="Q11" s="249">
        <v>45408</v>
      </c>
      <c r="R11" s="250">
        <f>IF(Q11&gt;0,(AVERAGE(Q$9:Q11)),"")</f>
        <v>44421.333333333336</v>
      </c>
      <c r="S11" s="249">
        <v>558628</v>
      </c>
      <c r="T11" s="250">
        <f>IF(S11&gt;0,(AVERAGE(S$9:S11)),"")</f>
        <v>555660.66666666663</v>
      </c>
      <c r="U11" s="251">
        <v>40142</v>
      </c>
      <c r="V11" s="250">
        <f>IF(U11&gt;0,(AVERAGE(U$9:U11)),"")</f>
        <v>40697.333333333336</v>
      </c>
      <c r="W11" s="249">
        <v>883</v>
      </c>
      <c r="X11" s="250">
        <f>IF(W11&gt;0,(AVERAGE(W$9:W11)),"")</f>
        <v>879.66666666666663</v>
      </c>
      <c r="Y11" s="249">
        <v>37229</v>
      </c>
      <c r="Z11" s="250">
        <f>IF(Y11&gt;0,(AVERAGE(Y$9:Y11)),"")</f>
        <v>37171.333333333336</v>
      </c>
      <c r="AA11" s="249">
        <v>278</v>
      </c>
      <c r="AB11" s="250">
        <f>IF(AA11&gt;0,(AVERAGE(AA$9:AA11)),"")</f>
        <v>269.66666666666669</v>
      </c>
      <c r="AC11" s="249">
        <v>904</v>
      </c>
      <c r="AD11" s="250">
        <f>IF(AC11&gt;0,(AVERAGE(AC$9:AC11)),"")</f>
        <v>915.66666666666663</v>
      </c>
      <c r="AE11" s="249">
        <v>3</v>
      </c>
      <c r="AF11" s="250">
        <f>IF(AE11&gt;0,(AVERAGE(AE$9:AE11)),"")</f>
        <v>3</v>
      </c>
      <c r="AG11" s="252">
        <f t="shared" si="0"/>
        <v>1373164</v>
      </c>
      <c r="AH11" s="253">
        <f>IF(AG11&gt;0,(AVERAGE(AG$9:AG11)),"")</f>
        <v>1367775</v>
      </c>
      <c r="AI11" s="254"/>
      <c r="AJ11" s="255">
        <v>418</v>
      </c>
      <c r="AK11" s="198">
        <f>IF(AJ11&gt;0,(AVERAGE(AJ$9:AJ11)),"")</f>
        <v>387</v>
      </c>
      <c r="AL11" s="254"/>
      <c r="AM11" s="249">
        <v>18701</v>
      </c>
      <c r="AN11" s="250">
        <f>IF(AM11&gt;0,(AVERAGE(AM$9:AM11)),"")</f>
        <v>18233.666666666668</v>
      </c>
      <c r="AO11" s="254"/>
      <c r="AP11" s="257">
        <f t="shared" si="1"/>
        <v>1392283</v>
      </c>
      <c r="AQ11" s="258">
        <f>IF(AP11&gt;0,(AVERAGE(AP$9:AP11)),"")</f>
        <v>1386395.6666666667</v>
      </c>
      <c r="AR11" s="254"/>
      <c r="AS11" s="235">
        <v>1782</v>
      </c>
      <c r="AT11" s="198">
        <f>IF(AS11&gt;0,(AVERAGE(AS$9:AS11)),"")</f>
        <v>1887.3333333333333</v>
      </c>
      <c r="AU11" s="254"/>
      <c r="AV11" s="259">
        <f t="shared" si="2"/>
        <v>1394065</v>
      </c>
      <c r="AW11" s="258">
        <f>IF(AV11&gt;0,(AVERAGE(AV$9:AV11)),"")</f>
        <v>1388283</v>
      </c>
      <c r="AX11" s="254"/>
      <c r="AY11" s="249">
        <v>129541</v>
      </c>
      <c r="AZ11" s="250">
        <f>IF(AY11&gt;0,(AVERAGE(AY$9:AY11)),"")</f>
        <v>130050</v>
      </c>
      <c r="BA11" s="184"/>
      <c r="BB11" s="183"/>
      <c r="BC11" s="183"/>
      <c r="BD11" s="183"/>
      <c r="BE11" s="179"/>
      <c r="BF11" s="179"/>
      <c r="BG11" s="179"/>
      <c r="BH11" s="179"/>
    </row>
    <row r="12" spans="1:60" x14ac:dyDescent="0.2">
      <c r="A12" s="116">
        <f>A11</f>
        <v>2009</v>
      </c>
      <c r="B12" s="117" t="s">
        <v>49</v>
      </c>
      <c r="C12" s="260">
        <v>119683</v>
      </c>
      <c r="D12" s="250">
        <f>IF(C12&gt;0,(AVERAGE(C$9:C12)),"")</f>
        <v>119777.75</v>
      </c>
      <c r="E12" s="260">
        <v>1734</v>
      </c>
      <c r="F12" s="250">
        <f>IF(E12&gt;0,(AVERAGE(E$9:E12)),"")</f>
        <v>1733.5</v>
      </c>
      <c r="G12" s="260">
        <v>242555</v>
      </c>
      <c r="H12" s="250">
        <f>IF(G12&gt;0,(AVERAGE(G$9:G12)),"")</f>
        <v>241145.75</v>
      </c>
      <c r="I12" s="118">
        <v>170763</v>
      </c>
      <c r="J12" s="250">
        <f>IF(I12&gt;0,(AVERAGE(I$9:I12)),"")</f>
        <v>168877.5</v>
      </c>
      <c r="K12" s="118">
        <v>130275</v>
      </c>
      <c r="L12" s="250">
        <f>IF(K12&gt;0,(AVERAGE(K$9:K12)),"")</f>
        <v>128798.25</v>
      </c>
      <c r="M12" s="260">
        <v>4256</v>
      </c>
      <c r="N12" s="250">
        <f>IF(M12&gt;0,(AVERAGE(M$9:M12)),"")</f>
        <v>4295.25</v>
      </c>
      <c r="O12" s="260">
        <v>24325</v>
      </c>
      <c r="P12" s="250">
        <f>IF(O12&gt;0,(AVERAGE(O$9:O12)),"")</f>
        <v>24587</v>
      </c>
      <c r="Q12" s="260">
        <v>46446</v>
      </c>
      <c r="R12" s="250">
        <f>IF(Q12&gt;0,(AVERAGE(Q$9:Q12)),"")</f>
        <v>44927.5</v>
      </c>
      <c r="S12" s="260">
        <v>564222</v>
      </c>
      <c r="T12" s="250">
        <f>IF(S12&gt;0,(AVERAGE(S$9:S12)),"")</f>
        <v>557801</v>
      </c>
      <c r="U12" s="260">
        <v>39744</v>
      </c>
      <c r="V12" s="250">
        <f>IF(U12&gt;0,(AVERAGE(U$9:U12)),"")</f>
        <v>40459</v>
      </c>
      <c r="W12" s="261">
        <v>871</v>
      </c>
      <c r="X12" s="250">
        <f>IF(W12&gt;0,(AVERAGE(W$9:W12)),"")</f>
        <v>877.5</v>
      </c>
      <c r="Y12" s="260">
        <v>36956</v>
      </c>
      <c r="Z12" s="250">
        <f>IF(Y12&gt;0,(AVERAGE(Y$9:Y12)),"")</f>
        <v>37117.5</v>
      </c>
      <c r="AA12" s="261">
        <v>299</v>
      </c>
      <c r="AB12" s="250">
        <f>IF(AA12&gt;0,(AVERAGE(AA$9:AA12)),"")</f>
        <v>277</v>
      </c>
      <c r="AC12" s="261">
        <v>917</v>
      </c>
      <c r="AD12" s="250">
        <f>IF(AC12&gt;0,(AVERAGE(AC$9:AC12)),"")</f>
        <v>916</v>
      </c>
      <c r="AE12" s="249">
        <v>4</v>
      </c>
      <c r="AF12" s="250">
        <f>IF(AE12&gt;0,(AVERAGE(AE$9:AE12)),"")</f>
        <v>3.25</v>
      </c>
      <c r="AG12" s="252">
        <f t="shared" si="0"/>
        <v>1383050</v>
      </c>
      <c r="AH12" s="253">
        <f>IF(AG12&gt;0,(AVERAGE(AG$9:AG12)),"")</f>
        <v>1371593.75</v>
      </c>
      <c r="AI12" s="254"/>
      <c r="AJ12" s="261">
        <v>460</v>
      </c>
      <c r="AK12" s="198">
        <f>IF(AJ12&gt;0,(AVERAGE(AJ$9:AJ12)),"")</f>
        <v>405.25</v>
      </c>
      <c r="AL12" s="254"/>
      <c r="AM12" s="260">
        <v>19337</v>
      </c>
      <c r="AN12" s="250">
        <f>IF(AM12&gt;0,(AVERAGE(AM$9:AM12)),"")</f>
        <v>18509.5</v>
      </c>
      <c r="AO12" s="254"/>
      <c r="AP12" s="257">
        <f t="shared" si="1"/>
        <v>1402847</v>
      </c>
      <c r="AQ12" s="258">
        <f>IF(AP12&gt;0,(AVERAGE(AP$9:AP12)),"")</f>
        <v>1390508.5</v>
      </c>
      <c r="AR12" s="254"/>
      <c r="AS12" s="235">
        <v>1827</v>
      </c>
      <c r="AT12" s="198">
        <f>IF(AS12&gt;0,(AVERAGE(AS$9:AS12)),"")</f>
        <v>1872.25</v>
      </c>
      <c r="AU12" s="254"/>
      <c r="AV12" s="259">
        <f t="shared" si="2"/>
        <v>1404674</v>
      </c>
      <c r="AW12" s="258">
        <f>IF(AV12&gt;0,(AVERAGE(AV$9:AV12)),"")</f>
        <v>1392380.75</v>
      </c>
      <c r="AX12" s="254"/>
      <c r="AY12" s="260">
        <v>129694</v>
      </c>
      <c r="AZ12" s="250">
        <f>IF(AY12&gt;0,(AVERAGE(AY$9:AY12)),"")</f>
        <v>129961</v>
      </c>
      <c r="BA12" s="184"/>
      <c r="BB12" s="183"/>
      <c r="BC12" s="183"/>
      <c r="BD12" s="183"/>
      <c r="BE12" s="179"/>
      <c r="BF12" s="179"/>
      <c r="BG12" s="179"/>
      <c r="BH12" s="179"/>
    </row>
    <row r="13" spans="1:60" x14ac:dyDescent="0.2">
      <c r="A13" s="116">
        <f>A12</f>
        <v>2009</v>
      </c>
      <c r="B13" s="117" t="s">
        <v>50</v>
      </c>
      <c r="C13" s="184">
        <v>119739</v>
      </c>
      <c r="D13" s="250">
        <f>IF(C13&gt;0,(AVERAGE(C$9:C13)),"")</f>
        <v>119770</v>
      </c>
      <c r="E13" s="184">
        <v>1745</v>
      </c>
      <c r="F13" s="250">
        <f>IF(E13&gt;0,(AVERAGE(E$9:E13)),"")</f>
        <v>1735.8</v>
      </c>
      <c r="G13" s="249">
        <v>243405</v>
      </c>
      <c r="H13" s="250">
        <f>IF(G13&gt;0,(AVERAGE(G$9:G13)),"")</f>
        <v>241597.6</v>
      </c>
      <c r="I13" s="249">
        <v>171812</v>
      </c>
      <c r="J13" s="250">
        <f>IF(I13&gt;0,(AVERAGE(I$9:I13)),"")</f>
        <v>169464.4</v>
      </c>
      <c r="K13" s="249">
        <v>132481</v>
      </c>
      <c r="L13" s="250">
        <f>IF(K13&gt;0,(AVERAGE(K$9:K13)),"")</f>
        <v>129534.8</v>
      </c>
      <c r="M13" s="249">
        <v>4285</v>
      </c>
      <c r="N13" s="250">
        <f>IF(M13&gt;0,(AVERAGE(M$9:M13)),"")</f>
        <v>4293.2</v>
      </c>
      <c r="O13" s="249">
        <v>24052</v>
      </c>
      <c r="P13" s="250">
        <f>IF(O13&gt;0,(AVERAGE(O$9:O13)),"")</f>
        <v>24480</v>
      </c>
      <c r="Q13" s="249">
        <v>47919</v>
      </c>
      <c r="R13" s="250">
        <f>IF(Q13&gt;0,(AVERAGE(Q$9:Q13)),"")</f>
        <v>45525.8</v>
      </c>
      <c r="S13" s="184">
        <v>573265</v>
      </c>
      <c r="T13" s="250">
        <f>IF(S13&gt;0,(AVERAGE(S$9:S13)),"")</f>
        <v>560893.80000000005</v>
      </c>
      <c r="U13" s="251">
        <v>39683</v>
      </c>
      <c r="V13" s="250">
        <f>IF(U13&gt;0,(AVERAGE(U$9:U13)),"")</f>
        <v>40303.800000000003</v>
      </c>
      <c r="W13" s="249">
        <v>879</v>
      </c>
      <c r="X13" s="250">
        <f>IF(W13&gt;0,(AVERAGE(W$9:W13)),"")</f>
        <v>877.8</v>
      </c>
      <c r="Y13" s="249">
        <v>37091</v>
      </c>
      <c r="Z13" s="250">
        <f>IF(Y13&gt;0,(AVERAGE(Y$9:Y13)),"")</f>
        <v>37112.199999999997</v>
      </c>
      <c r="AA13" s="249">
        <v>301</v>
      </c>
      <c r="AB13" s="250">
        <f>IF(AA13&gt;0,(AVERAGE(AA$9:AA13)),"")</f>
        <v>281.8</v>
      </c>
      <c r="AC13" s="249">
        <v>895</v>
      </c>
      <c r="AD13" s="250">
        <f>IF(AC13&gt;0,(AVERAGE(AC$9:AC13)),"")</f>
        <v>911.8</v>
      </c>
      <c r="AE13" s="249">
        <v>3</v>
      </c>
      <c r="AF13" s="250">
        <f>IF(AE13&gt;0,(AVERAGE(AE$9:AE13)),"")</f>
        <v>3.2</v>
      </c>
      <c r="AG13" s="262">
        <f t="shared" si="0"/>
        <v>1397555</v>
      </c>
      <c r="AH13" s="263">
        <f>IF(AG13&gt;0,(AVERAGE(AG$9:AG13)),"")</f>
        <v>1376786</v>
      </c>
      <c r="AI13" s="264"/>
      <c r="AJ13" s="255">
        <v>458</v>
      </c>
      <c r="AK13" s="198">
        <f>IF(AJ13&gt;0,(AVERAGE(AJ$9:AJ13)),"")</f>
        <v>415.8</v>
      </c>
      <c r="AL13" s="264"/>
      <c r="AM13" s="249">
        <v>19764</v>
      </c>
      <c r="AN13" s="250">
        <f>IF(AM13&gt;0,(AVERAGE(AM$9:AM13)),"")</f>
        <v>18760.400000000001</v>
      </c>
      <c r="AO13" s="264"/>
      <c r="AP13" s="257">
        <f t="shared" si="1"/>
        <v>1417777</v>
      </c>
      <c r="AQ13" s="258">
        <f>IF(AP13&gt;0,(AVERAGE(AP$9:AP13)),"")</f>
        <v>1395962.2</v>
      </c>
      <c r="AR13" s="264"/>
      <c r="AS13" s="140">
        <v>1702</v>
      </c>
      <c r="AT13" s="198">
        <f>IF(AS13&gt;0,(AVERAGE(AS$9:AS13)),"")</f>
        <v>1838.2</v>
      </c>
      <c r="AU13" s="254"/>
      <c r="AV13" s="259">
        <f t="shared" si="2"/>
        <v>1419479</v>
      </c>
      <c r="AW13" s="258">
        <f>IF(AV13&gt;0,(AVERAGE(AV$9:AV13)),"")</f>
        <v>1397800.4</v>
      </c>
      <c r="AX13" s="264"/>
      <c r="AY13" s="249">
        <v>131417</v>
      </c>
      <c r="AZ13" s="250">
        <f>IF(AY13&gt;0,(AVERAGE(AY$9:AY13)),"")</f>
        <v>130252.2</v>
      </c>
      <c r="BA13" s="180"/>
      <c r="BB13" s="236"/>
      <c r="BC13" s="179"/>
      <c r="BD13" s="179"/>
      <c r="BE13" s="179"/>
      <c r="BF13" s="179"/>
      <c r="BG13" s="179"/>
      <c r="BH13" s="179"/>
    </row>
    <row r="14" spans="1:60" x14ac:dyDescent="0.2">
      <c r="A14" s="116">
        <f>A13</f>
        <v>2009</v>
      </c>
      <c r="B14" s="117" t="s">
        <v>51</v>
      </c>
      <c r="C14" s="249">
        <v>119493</v>
      </c>
      <c r="D14" s="250">
        <f>IF(C14&gt;0,(AVERAGE(C$9:C14)),"")</f>
        <v>119723.83333333333</v>
      </c>
      <c r="E14" s="249">
        <v>1753</v>
      </c>
      <c r="F14" s="250">
        <f>IF(E14&gt;0,(AVERAGE(E$9:E14)),"")</f>
        <v>1738.6666666666667</v>
      </c>
      <c r="G14" s="249">
        <v>243667</v>
      </c>
      <c r="H14" s="250">
        <f>IF(G14&gt;0,(AVERAGE(G$9:G14)),"")</f>
        <v>241942.5</v>
      </c>
      <c r="I14" s="249">
        <f>64577+14432+77961+774+14357</f>
        <v>172101</v>
      </c>
      <c r="J14" s="250">
        <f>IF(I14&gt;0,(AVERAGE(I$9:I14)),"")</f>
        <v>169903.83333333334</v>
      </c>
      <c r="K14" s="249">
        <f>22657+4+102082+4574+3536</f>
        <v>132853</v>
      </c>
      <c r="L14" s="250">
        <f>IF(K14&gt;0,(AVERAGE(K$9:K14)),"")</f>
        <v>130087.83333333333</v>
      </c>
      <c r="M14" s="249">
        <v>4276</v>
      </c>
      <c r="N14" s="250">
        <f>IF(M14&gt;0,(AVERAGE(M$9:M14)),"")</f>
        <v>4290.333333333333</v>
      </c>
      <c r="O14" s="249">
        <v>23460</v>
      </c>
      <c r="P14" s="250">
        <f>IF(O14&gt;0,(AVERAGE(O$9:O14)),"")</f>
        <v>24310</v>
      </c>
      <c r="Q14" s="249">
        <v>48846</v>
      </c>
      <c r="R14" s="250">
        <f>IF(Q14&gt;0,(AVERAGE(Q$9:Q14)),"")</f>
        <v>46079.166666666664</v>
      </c>
      <c r="S14" s="249">
        <v>578489</v>
      </c>
      <c r="T14" s="250">
        <f>IF(S14&gt;0,(AVERAGE(S$9:S14)),"")</f>
        <v>563826.33333333337</v>
      </c>
      <c r="U14" s="251">
        <v>39400</v>
      </c>
      <c r="V14" s="250">
        <f>IF(U14&gt;0,(AVERAGE(U$9:U14)),"")</f>
        <v>40153.166666666664</v>
      </c>
      <c r="W14" s="249">
        <v>880</v>
      </c>
      <c r="X14" s="250">
        <f>IF(W14&gt;0,(AVERAGE(W$9:W14)),"")</f>
        <v>878.16666666666663</v>
      </c>
      <c r="Y14" s="249">
        <v>37007</v>
      </c>
      <c r="Z14" s="250">
        <f>IF(Y14&gt;0,(AVERAGE(Y$9:Y14)),"")</f>
        <v>37094.666666666664</v>
      </c>
      <c r="AA14" s="249">
        <v>291</v>
      </c>
      <c r="AB14" s="250">
        <f>IF(AA14&gt;0,(AVERAGE(AA$9:AA14)),"")</f>
        <v>283.33333333333331</v>
      </c>
      <c r="AC14" s="249">
        <v>902</v>
      </c>
      <c r="AD14" s="250">
        <f>IF(AC14&gt;0,(AVERAGE(AC$9:AC14)),"")</f>
        <v>910.16666666666663</v>
      </c>
      <c r="AE14" s="249">
        <v>3</v>
      </c>
      <c r="AF14" s="250">
        <f>IF(AE14&gt;0,(AVERAGE(AE$9:AE14)),"")</f>
        <v>3.1666666666666665</v>
      </c>
      <c r="AG14" s="262">
        <f t="shared" si="0"/>
        <v>1403421</v>
      </c>
      <c r="AH14" s="263">
        <f>IF(AG14&gt;0,(AVERAGE(AG$9:AG14)),"")</f>
        <v>1381225.1666666667</v>
      </c>
      <c r="AI14" s="254"/>
      <c r="AJ14" s="255">
        <v>467</v>
      </c>
      <c r="AK14" s="198">
        <f>IF(AJ14&gt;0,(AVERAGE(AJ$9:AJ14)),"")</f>
        <v>424.33333333333331</v>
      </c>
      <c r="AL14" s="254"/>
      <c r="AM14" s="249">
        <v>20074</v>
      </c>
      <c r="AN14" s="250">
        <f>IF(AM14&gt;0,(AVERAGE(AM$9:AM14)),"")</f>
        <v>18979.333333333332</v>
      </c>
      <c r="AO14" s="254"/>
      <c r="AP14" s="249">
        <f>AG14+AJ14+AM14</f>
        <v>1423962</v>
      </c>
      <c r="AQ14" s="250">
        <f>IF(AP14&gt;0,(AVERAGE(AP$9:AP14)),"")</f>
        <v>1400628.8333333333</v>
      </c>
      <c r="AR14" s="254"/>
      <c r="AS14" s="140">
        <v>1716</v>
      </c>
      <c r="AT14" s="198">
        <f>IF(AS14&gt;0,(AVERAGE(AS$9:AS14)),"")</f>
        <v>1817.8333333333333</v>
      </c>
      <c r="AU14" s="254"/>
      <c r="AV14" s="251">
        <f t="shared" si="2"/>
        <v>1425678</v>
      </c>
      <c r="AW14" s="250">
        <f>IF(AV14&gt;0,(AVERAGE(AV$9:AV14)),"")</f>
        <v>1402446.6666666667</v>
      </c>
      <c r="AX14" s="254"/>
      <c r="AY14" s="249">
        <v>132273</v>
      </c>
      <c r="AZ14" s="250">
        <f>IF(AY14&gt;0,(AVERAGE(AY$9:AY14)),"")</f>
        <v>130589</v>
      </c>
      <c r="BA14" s="184"/>
      <c r="BB14" s="237"/>
      <c r="BC14" s="183"/>
      <c r="BD14" s="183"/>
      <c r="BE14" s="183"/>
      <c r="BF14" s="183"/>
      <c r="BG14" s="183"/>
      <c r="BH14" s="183"/>
    </row>
    <row r="15" spans="1:60" x14ac:dyDescent="0.2">
      <c r="A15" s="116">
        <v>2010</v>
      </c>
      <c r="B15" s="117" t="s">
        <v>52</v>
      </c>
      <c r="C15" s="184">
        <v>119246</v>
      </c>
      <c r="D15" s="250">
        <f>IF(C15&gt;0,(AVERAGE(C$9:C15)),"")</f>
        <v>119655.57142857143</v>
      </c>
      <c r="E15" s="184">
        <v>1753</v>
      </c>
      <c r="F15" s="250">
        <f>IF(E15&gt;0,(AVERAGE(E$9:E15)),"")</f>
        <v>1740.7142857142858</v>
      </c>
      <c r="G15" s="184">
        <v>244179</v>
      </c>
      <c r="H15" s="250">
        <f>IF(G15&gt;0,(AVERAGE(G$9:G15)),"")</f>
        <v>242262</v>
      </c>
      <c r="I15" s="249">
        <v>171584</v>
      </c>
      <c r="J15" s="250">
        <f>IF(I15&gt;0,(AVERAGE(I$9:I15)),"")</f>
        <v>170143.85714285713</v>
      </c>
      <c r="K15" s="249">
        <v>132514</v>
      </c>
      <c r="L15" s="250">
        <f>IF(K15&gt;0,(AVERAGE(K$9:K15)),"")</f>
        <v>130434.42857142857</v>
      </c>
      <c r="M15" s="184">
        <v>4181</v>
      </c>
      <c r="N15" s="250">
        <f>IF(M15&gt;0,(AVERAGE(M$9:M15)),"")</f>
        <v>4274.7142857142853</v>
      </c>
      <c r="O15" s="184">
        <v>23339</v>
      </c>
      <c r="P15" s="250">
        <f>IF(O15&gt;0,(AVERAGE(O$9:O15)),"")</f>
        <v>24171.285714285714</v>
      </c>
      <c r="Q15" s="184">
        <v>49558</v>
      </c>
      <c r="R15" s="250">
        <f>IF(Q15&gt;0,(AVERAGE(Q$9:Q15)),"")</f>
        <v>46576.142857142855</v>
      </c>
      <c r="S15" s="184">
        <v>581238</v>
      </c>
      <c r="T15" s="250">
        <f>IF(S15&gt;0,(AVERAGE(S$9:S15)),"")</f>
        <v>566313.71428571432</v>
      </c>
      <c r="U15" s="184">
        <v>38844</v>
      </c>
      <c r="V15" s="250">
        <f>IF(U15&gt;0,(AVERAGE(U$9:U15)),"")</f>
        <v>39966.142857142855</v>
      </c>
      <c r="W15" s="183">
        <v>894</v>
      </c>
      <c r="X15" s="250">
        <f>IF(W15&gt;0,(AVERAGE(W$9:W15)),"")</f>
        <v>880.42857142857144</v>
      </c>
      <c r="Y15" s="184">
        <v>36765</v>
      </c>
      <c r="Z15" s="250">
        <f>IF(Y15&gt;0,(AVERAGE(Y$9:Y15)),"")</f>
        <v>37047.571428571428</v>
      </c>
      <c r="AA15" s="183">
        <v>295</v>
      </c>
      <c r="AB15" s="250">
        <f>IF(AA15&gt;0,(AVERAGE(AA$9:AA15)),"")</f>
        <v>285</v>
      </c>
      <c r="AC15" s="183">
        <v>887</v>
      </c>
      <c r="AD15" s="250">
        <f>IF(AC15&gt;0,(AVERAGE(AC$9:AC15)),"")</f>
        <v>906.85714285714289</v>
      </c>
      <c r="AE15" s="249">
        <v>1</v>
      </c>
      <c r="AF15" s="250">
        <f>IF(AE15&gt;0,(AVERAGE(AE$9:AE15)),"")</f>
        <v>2.8571428571428572</v>
      </c>
      <c r="AG15" s="262">
        <f t="shared" si="0"/>
        <v>1405278</v>
      </c>
      <c r="AH15" s="263">
        <f>IF(AG15&gt;0,(AVERAGE(AG$9:AG15)),"")</f>
        <v>1384661.2857142857</v>
      </c>
      <c r="AI15" s="254"/>
      <c r="AJ15" s="183">
        <v>478</v>
      </c>
      <c r="AK15" s="198">
        <f>IF(AJ15&gt;0,(AVERAGE(AJ$9:AJ15)),"")</f>
        <v>432</v>
      </c>
      <c r="AL15" s="254"/>
      <c r="AM15" s="184">
        <v>15758</v>
      </c>
      <c r="AN15" s="250">
        <f>IF(AM15&gt;0,(AVERAGE(AM$9:AM15)),"")</f>
        <v>18519.142857142859</v>
      </c>
      <c r="AO15" s="254"/>
      <c r="AP15" s="249">
        <f t="shared" si="1"/>
        <v>1421514</v>
      </c>
      <c r="AQ15" s="250">
        <f>IF(AP15&gt;0,(AVERAGE(AP$9:AP15)),"")</f>
        <v>1403612.4285714286</v>
      </c>
      <c r="AR15" s="254"/>
      <c r="AS15" s="140">
        <v>1795</v>
      </c>
      <c r="AT15" s="198">
        <f>IF(AS15&gt;0,(AVERAGE(AS$9:AS15)),"")</f>
        <v>1814.5714285714287</v>
      </c>
      <c r="AU15" s="254"/>
      <c r="AV15" s="251">
        <f t="shared" si="2"/>
        <v>1423309</v>
      </c>
      <c r="AW15" s="250">
        <f>IF(AV15&gt;0,(AVERAGE(AV$9:AV15)),"")</f>
        <v>1405427</v>
      </c>
      <c r="AX15" s="254"/>
      <c r="AY15" s="184">
        <v>131499</v>
      </c>
      <c r="AZ15" s="250">
        <f>IF(AY15&gt;0,(AVERAGE(AY$9:AY15)),"")</f>
        <v>130719</v>
      </c>
      <c r="BA15" s="184"/>
      <c r="BB15" s="237"/>
      <c r="BC15" s="183"/>
      <c r="BD15" s="183"/>
      <c r="BE15" s="183"/>
      <c r="BF15" s="183"/>
      <c r="BG15" s="183"/>
      <c r="BH15" s="183"/>
    </row>
    <row r="16" spans="1:60" x14ac:dyDescent="0.2">
      <c r="A16" s="116">
        <v>2010</v>
      </c>
      <c r="B16" s="117" t="s">
        <v>53</v>
      </c>
      <c r="C16" s="249">
        <v>119016</v>
      </c>
      <c r="D16" s="250">
        <v>119575.625</v>
      </c>
      <c r="E16" s="249">
        <v>1741</v>
      </c>
      <c r="F16" s="250">
        <v>1740.75</v>
      </c>
      <c r="G16" s="249">
        <v>244646</v>
      </c>
      <c r="H16" s="250">
        <v>242560</v>
      </c>
      <c r="I16" s="249">
        <v>170777</v>
      </c>
      <c r="J16" s="250">
        <v>170223</v>
      </c>
      <c r="K16" s="249">
        <v>132006</v>
      </c>
      <c r="L16" s="250">
        <v>130630.875</v>
      </c>
      <c r="M16" s="249">
        <v>4129</v>
      </c>
      <c r="N16" s="250">
        <v>4256.5</v>
      </c>
      <c r="O16" s="249">
        <v>23462</v>
      </c>
      <c r="P16" s="250">
        <v>24082.625</v>
      </c>
      <c r="Q16" s="249">
        <v>50207</v>
      </c>
      <c r="R16" s="250">
        <v>47030</v>
      </c>
      <c r="S16" s="249">
        <v>583288</v>
      </c>
      <c r="T16" s="250">
        <v>568435.5</v>
      </c>
      <c r="U16" s="249">
        <v>38449</v>
      </c>
      <c r="V16" s="250">
        <v>39776.5</v>
      </c>
      <c r="W16" s="249">
        <v>892</v>
      </c>
      <c r="X16" s="250">
        <v>881.875</v>
      </c>
      <c r="Y16" s="249">
        <v>36966</v>
      </c>
      <c r="Z16" s="250">
        <v>37037.375</v>
      </c>
      <c r="AA16" s="249">
        <v>306</v>
      </c>
      <c r="AB16" s="250">
        <v>287.625</v>
      </c>
      <c r="AC16" s="249">
        <v>843</v>
      </c>
      <c r="AD16" s="250">
        <v>898.875</v>
      </c>
      <c r="AE16" s="249">
        <v>1</v>
      </c>
      <c r="AF16" s="250">
        <f>IF(AE16&gt;0,(AVERAGE(AE$9:AE16)),"")</f>
        <v>2.625</v>
      </c>
      <c r="AG16" s="262">
        <f t="shared" si="0"/>
        <v>1406729</v>
      </c>
      <c r="AH16" s="263">
        <f>IF(AG16&gt;0,(AVERAGE(AG$9:AG16)),"")</f>
        <v>1387419.75</v>
      </c>
      <c r="AI16" s="254"/>
      <c r="AJ16" s="249">
        <v>496</v>
      </c>
      <c r="AK16" s="198">
        <v>440</v>
      </c>
      <c r="AL16" s="254"/>
      <c r="AM16" s="249">
        <v>17030</v>
      </c>
      <c r="AN16" s="250">
        <v>18333</v>
      </c>
      <c r="AO16" s="254"/>
      <c r="AP16" s="257">
        <f t="shared" si="1"/>
        <v>1424255</v>
      </c>
      <c r="AQ16" s="250">
        <f>IF(AP16&gt;0,(AVERAGE(AP$9:AP16)),"")</f>
        <v>1406192.75</v>
      </c>
      <c r="AR16" s="254"/>
      <c r="AS16" s="140">
        <v>1556</v>
      </c>
      <c r="AT16" s="198">
        <f>IF(AS16&gt;0,(AVERAGE(AS$9:AS16)),"")</f>
        <v>1782.25</v>
      </c>
      <c r="AU16" s="254"/>
      <c r="AV16" s="251">
        <f t="shared" si="2"/>
        <v>1425811</v>
      </c>
      <c r="AW16" s="250">
        <f>IF(AV16&gt;0,(AVERAGE(AV$9:AV16)),"")</f>
        <v>1407975</v>
      </c>
      <c r="AX16" s="254"/>
      <c r="AY16" s="249">
        <v>130818</v>
      </c>
      <c r="AZ16" s="250">
        <v>130731.375</v>
      </c>
      <c r="BA16" s="184"/>
      <c r="BB16" s="237"/>
      <c r="BC16" s="183"/>
      <c r="BD16" s="183"/>
      <c r="BE16" s="183"/>
      <c r="BF16" s="183"/>
      <c r="BG16" s="183"/>
      <c r="BH16" s="183"/>
    </row>
    <row r="17" spans="1:60" s="87" customFormat="1" x14ac:dyDescent="0.2">
      <c r="A17" s="116">
        <f>A16</f>
        <v>2010</v>
      </c>
      <c r="B17" s="117" t="s">
        <v>54</v>
      </c>
      <c r="C17" s="180">
        <v>118915</v>
      </c>
      <c r="D17" s="250">
        <f>IF(C17&gt;0,(AVERAGE(C$9:C17)),"")</f>
        <v>119502.22222222222</v>
      </c>
      <c r="E17" s="180">
        <v>1754</v>
      </c>
      <c r="F17" s="250">
        <f>IF(E17&gt;0,(AVERAGE(E$9:E17)),"")</f>
        <v>1742.2222222222222</v>
      </c>
      <c r="G17" s="180">
        <v>244999</v>
      </c>
      <c r="H17" s="250">
        <f>IF(G17&gt;0,(AVERAGE(G$9:G17)),"")</f>
        <v>242831</v>
      </c>
      <c r="I17" s="180">
        <v>168701</v>
      </c>
      <c r="J17" s="198">
        <f>IF(I17&gt;0,(AVERAGE(I$9:I17)),"")</f>
        <v>170053.88888888888</v>
      </c>
      <c r="K17" s="180">
        <v>131150</v>
      </c>
      <c r="L17" s="198">
        <f>IF(K17&gt;0,(AVERAGE(K$9:K17)),"")</f>
        <v>130688.55555555556</v>
      </c>
      <c r="M17" s="249">
        <v>4157</v>
      </c>
      <c r="N17" s="250">
        <f>IF(M17&gt;0,(AVERAGE(M$9:M17)),"")</f>
        <v>4245.4444444444443</v>
      </c>
      <c r="O17" s="249">
        <v>23514</v>
      </c>
      <c r="P17" s="250">
        <f>IF(O17&gt;0,(AVERAGE(O$9:O17)),"")</f>
        <v>24019.444444444445</v>
      </c>
      <c r="Q17" s="249">
        <v>50815</v>
      </c>
      <c r="R17" s="250">
        <f>IF(Q17&gt;0,(AVERAGE(Q$9:Q17)),"")</f>
        <v>47450.555555555555</v>
      </c>
      <c r="S17" s="180">
        <v>585529</v>
      </c>
      <c r="T17" s="250">
        <f>IF(S17&gt;0,(AVERAGE(S$9:S17)),"")</f>
        <v>570334.77777777775</v>
      </c>
      <c r="U17" s="180">
        <v>37947</v>
      </c>
      <c r="V17" s="250">
        <f>IF(U17&gt;0,(AVERAGE(U$9:U17)),"")</f>
        <v>39573.222222222219</v>
      </c>
      <c r="W17" s="179">
        <v>978</v>
      </c>
      <c r="X17" s="250">
        <f>IF(W17&gt;0,(AVERAGE(W$9:W17)),"")</f>
        <v>892.55555555555554</v>
      </c>
      <c r="Y17" s="180">
        <v>37108</v>
      </c>
      <c r="Z17" s="250">
        <f>IF(Y17&gt;0,(AVERAGE(Y$9:Y17)),"")</f>
        <v>37045.222222222219</v>
      </c>
      <c r="AA17" s="179">
        <v>308</v>
      </c>
      <c r="AB17" s="250">
        <f>IF(AA17&gt;0,(AVERAGE(AA$9:AA17)),"")</f>
        <v>289.88888888888891</v>
      </c>
      <c r="AC17" s="179">
        <v>820</v>
      </c>
      <c r="AD17" s="250">
        <f>IF(AC17&gt;0,(AVERAGE(AC$9:AC17)),"")</f>
        <v>890.11111111111109</v>
      </c>
      <c r="AE17" s="249">
        <v>1</v>
      </c>
      <c r="AF17" s="250">
        <f>IF(AE17&gt;0,(AVERAGE(AE$9:AE17)),"")</f>
        <v>2.4444444444444446</v>
      </c>
      <c r="AG17" s="262">
        <f t="shared" si="0"/>
        <v>1406696</v>
      </c>
      <c r="AH17" s="263">
        <f>IF(AG17&gt;0,(AVERAGE(AG$9:AG17)),"")</f>
        <v>1389561.5555555555</v>
      </c>
      <c r="AI17" s="254"/>
      <c r="AJ17" s="255">
        <v>506</v>
      </c>
      <c r="AK17" s="198">
        <f>IF(AJ17&gt;0,(AVERAGE(AJ$9:AJ17)),"")</f>
        <v>447.33333333333331</v>
      </c>
      <c r="AL17" s="254"/>
      <c r="AM17" s="180">
        <v>17783</v>
      </c>
      <c r="AN17" s="198">
        <f>IF(AM17&gt;0,(AVERAGE(AM$9:AM17)),"")</f>
        <v>18271.888888888891</v>
      </c>
      <c r="AO17" s="254"/>
      <c r="AP17" s="257">
        <f t="shared" si="1"/>
        <v>1424985</v>
      </c>
      <c r="AQ17" s="250">
        <f>IF(AP17&gt;0,(AVERAGE(AP$9:AP17)),"")</f>
        <v>1408280.7777777778</v>
      </c>
      <c r="AR17" s="254"/>
      <c r="AS17" s="140">
        <v>1695</v>
      </c>
      <c r="AT17" s="198">
        <f>IF(AS17&gt;0,(AVERAGE(AS$9:AS17)),"")</f>
        <v>1772.5555555555557</v>
      </c>
      <c r="AU17" s="254"/>
      <c r="AV17" s="251">
        <f t="shared" si="2"/>
        <v>1426680</v>
      </c>
      <c r="AW17" s="250">
        <f>IF(AV17&gt;0,(AVERAGE(AV$9:AV17)),"")</f>
        <v>1410053.3333333333</v>
      </c>
      <c r="AX17" s="254"/>
      <c r="AY17" s="249">
        <v>130639</v>
      </c>
      <c r="AZ17" s="250">
        <f>IF(AY17&gt;0,(AVERAGE(AY$9:AY17)),"")</f>
        <v>130721.11111111111</v>
      </c>
      <c r="BA17" s="120"/>
      <c r="BB17" s="121"/>
      <c r="BC17" s="122"/>
      <c r="BD17" s="122"/>
      <c r="BE17" s="122"/>
      <c r="BF17" s="122"/>
      <c r="BG17" s="122"/>
      <c r="BH17" s="122"/>
    </row>
    <row r="18" spans="1:60" x14ac:dyDescent="0.2">
      <c r="A18" s="116">
        <f>A17</f>
        <v>2010</v>
      </c>
      <c r="B18" s="117" t="s">
        <v>55</v>
      </c>
      <c r="C18" s="180">
        <v>118928</v>
      </c>
      <c r="D18" s="250">
        <f>IF(C18&gt;0,(AVERAGE(C$9:C18)),"")</f>
        <v>119444.8</v>
      </c>
      <c r="E18" s="180">
        <v>1753</v>
      </c>
      <c r="F18" s="250">
        <f>IF(E18&gt;0,(AVERAGE(E$9:E18)),"")</f>
        <v>1743.3</v>
      </c>
      <c r="G18" s="180">
        <v>246382</v>
      </c>
      <c r="H18" s="250">
        <f>IF(G18&gt;0,(AVERAGE(G$9:G18)),"")</f>
        <v>243186.1</v>
      </c>
      <c r="I18" s="180">
        <v>169037</v>
      </c>
      <c r="J18" s="250">
        <f>IF(I18&gt;0,(AVERAGE(I$9:I18)),"")</f>
        <v>169952.2</v>
      </c>
      <c r="K18" s="180">
        <v>132750</v>
      </c>
      <c r="L18" s="250">
        <f>IF(K18&gt;0,(AVERAGE(K$9:K18)),"")</f>
        <v>130894.7</v>
      </c>
      <c r="M18" s="180">
        <v>4139</v>
      </c>
      <c r="N18" s="250">
        <f>IF(M18&gt;0,(AVERAGE(M$9:M18)),"")</f>
        <v>4234.8</v>
      </c>
      <c r="O18" s="180">
        <v>24176</v>
      </c>
      <c r="P18" s="250">
        <f>IF(O18&gt;0,(AVERAGE(O$9:O18)),"")</f>
        <v>24035.1</v>
      </c>
      <c r="Q18" s="180">
        <v>51940</v>
      </c>
      <c r="R18" s="250">
        <f>IF(Q18&gt;0,(AVERAGE(Q$9:Q18)),"")</f>
        <v>47899.5</v>
      </c>
      <c r="S18" s="180">
        <v>592504</v>
      </c>
      <c r="T18" s="250">
        <f>IF(S18&gt;0,(AVERAGE(S$9:S18)),"")</f>
        <v>572551.69999999995</v>
      </c>
      <c r="U18" s="180">
        <v>38054</v>
      </c>
      <c r="V18" s="250">
        <f>IF(U18&gt;0,(AVERAGE(U$9:U18)),"")</f>
        <v>39421.300000000003</v>
      </c>
      <c r="W18" s="180">
        <v>1209</v>
      </c>
      <c r="X18" s="250">
        <f>IF(W18&gt;0,(AVERAGE(W$9:W18)),"")</f>
        <v>924.2</v>
      </c>
      <c r="Y18" s="180">
        <v>37464</v>
      </c>
      <c r="Z18" s="250">
        <f>IF(Y18&gt;0,(AVERAGE(Y$9:Y18)),"")</f>
        <v>37087.1</v>
      </c>
      <c r="AA18" s="249">
        <v>324</v>
      </c>
      <c r="AB18" s="250">
        <f>IF(AA18&gt;0,(AVERAGE(AA$9:AA18)),"")</f>
        <v>293.3</v>
      </c>
      <c r="AC18" s="249">
        <v>839</v>
      </c>
      <c r="AD18" s="250">
        <f>IF(AC18&gt;0,(AVERAGE(AC$9:AC18)),"")</f>
        <v>885</v>
      </c>
      <c r="AE18" s="249">
        <v>0</v>
      </c>
      <c r="AF18" s="250" t="str">
        <f>IF(AE18&gt;0,(AVERAGE(AE$9:AE18)),"")</f>
        <v/>
      </c>
      <c r="AG18" s="262">
        <f t="shared" si="0"/>
        <v>1419499</v>
      </c>
      <c r="AH18" s="263">
        <f>IF(AG18&gt;0,(AVERAGE(AG$9:AG18)),"")</f>
        <v>1392555.3</v>
      </c>
      <c r="AI18" s="254"/>
      <c r="AJ18" s="179">
        <v>520</v>
      </c>
      <c r="AK18" s="198">
        <f>IF(AJ18&gt;0,(AVERAGE(AJ$9:AJ18)),"")</f>
        <v>454.6</v>
      </c>
      <c r="AL18" s="254"/>
      <c r="AM18" s="180">
        <v>18482</v>
      </c>
      <c r="AN18" s="250">
        <f>IF(AM18&gt;0,(AVERAGE(AM$9:AM18)),"")</f>
        <v>18292.900000000001</v>
      </c>
      <c r="AO18" s="254"/>
      <c r="AP18" s="249">
        <f t="shared" si="1"/>
        <v>1438501</v>
      </c>
      <c r="AQ18" s="250">
        <f>IF(AP18&gt;0,(AVERAGE(AP$9:AP18)),"")</f>
        <v>1411302.8</v>
      </c>
      <c r="AR18" s="254"/>
      <c r="AS18" s="140">
        <v>1694</v>
      </c>
      <c r="AT18" s="198">
        <f>IF(AS18&gt;0,(AVERAGE(AS$9:AS18)),"")</f>
        <v>1764.7</v>
      </c>
      <c r="AU18" s="254"/>
      <c r="AV18" s="251">
        <f t="shared" si="2"/>
        <v>1440195</v>
      </c>
      <c r="AW18" s="250">
        <f>IF(AV18&gt;0,(AVERAGE(AV$9:AV18)),"")</f>
        <v>1413067.5</v>
      </c>
      <c r="AX18" s="254"/>
      <c r="AY18" s="180">
        <v>132508</v>
      </c>
      <c r="AZ18" s="250">
        <f>IF(AY18&gt;0,(AVERAGE(AY$9:AY18)),"")</f>
        <v>130899.8</v>
      </c>
      <c r="BA18" s="184"/>
      <c r="BB18" s="237"/>
      <c r="BC18" s="183"/>
      <c r="BD18" s="183"/>
      <c r="BE18" s="183"/>
      <c r="BF18" s="183"/>
      <c r="BG18" s="183"/>
      <c r="BH18" s="183"/>
    </row>
    <row r="19" spans="1:60" x14ac:dyDescent="0.2">
      <c r="A19" s="116">
        <f>A18</f>
        <v>2010</v>
      </c>
      <c r="B19" s="117" t="s">
        <v>56</v>
      </c>
      <c r="C19" s="249">
        <v>118982</v>
      </c>
      <c r="D19" s="250">
        <f>IF(C19&gt;0,(AVERAGE(C$9:C19)),"")</f>
        <v>119402.72727272728</v>
      </c>
      <c r="E19" s="249">
        <v>1763</v>
      </c>
      <c r="F19" s="250">
        <f>IF(E19&gt;0,(AVERAGE(E$9:E19)),"")</f>
        <v>1745.090909090909</v>
      </c>
      <c r="G19" s="249">
        <v>247369</v>
      </c>
      <c r="H19" s="250">
        <f>IF(G19&gt;0,(AVERAGE(G$9:G19)),"")</f>
        <v>243566.36363636365</v>
      </c>
      <c r="I19" s="249">
        <v>169422</v>
      </c>
      <c r="J19" s="250">
        <f>IF(I19&gt;0,(AVERAGE(I$9:I19)),"")</f>
        <v>169904</v>
      </c>
      <c r="K19" s="249">
        <v>134011</v>
      </c>
      <c r="L19" s="250">
        <f>IF(K19&gt;0,(AVERAGE(K$9:K19)),"")</f>
        <v>131178</v>
      </c>
      <c r="M19" s="249">
        <v>4173</v>
      </c>
      <c r="N19" s="250">
        <f>IF(M19&gt;0,(AVERAGE(M$9:M19)),"")</f>
        <v>4229.181818181818</v>
      </c>
      <c r="O19" s="249">
        <v>24641</v>
      </c>
      <c r="P19" s="250">
        <f>IF(O19&gt;0,(AVERAGE(O$9:O19)),"")</f>
        <v>24090.18181818182</v>
      </c>
      <c r="Q19" s="249">
        <v>52695</v>
      </c>
      <c r="R19" s="250">
        <f>IF(Q19&gt;0,(AVERAGE(Q$9:Q19)),"")</f>
        <v>48335.454545454544</v>
      </c>
      <c r="S19" s="249">
        <v>596513</v>
      </c>
      <c r="T19" s="250">
        <f>IF(S19&gt;0,(AVERAGE(S$9:S19)),"")</f>
        <v>574730</v>
      </c>
      <c r="U19" s="251">
        <v>38137</v>
      </c>
      <c r="V19" s="250">
        <f>IF(U19&gt;0,(AVERAGE(U$9:U19)),"")</f>
        <v>39304.545454545456</v>
      </c>
      <c r="W19" s="249">
        <v>1364</v>
      </c>
      <c r="X19" s="250">
        <f>IF(W19&gt;0,(AVERAGE(W$9:W19)),"")</f>
        <v>964.18181818181813</v>
      </c>
      <c r="Y19" s="249">
        <v>37704</v>
      </c>
      <c r="Z19" s="250">
        <f>IF(Y19&gt;0,(AVERAGE(Y$9:Y19)),"")</f>
        <v>37143.181818181816</v>
      </c>
      <c r="AA19" s="249">
        <v>322</v>
      </c>
      <c r="AB19" s="250">
        <f>IF(AA19&gt;0,(AVERAGE(AA$9:AA19)),"")</f>
        <v>295.90909090909093</v>
      </c>
      <c r="AC19" s="249">
        <v>895</v>
      </c>
      <c r="AD19" s="250">
        <f>IF(AC19&gt;0,(AVERAGE(AC$9:AC19)),"")</f>
        <v>885.90909090909088</v>
      </c>
      <c r="AE19" s="249">
        <v>0</v>
      </c>
      <c r="AF19" s="250" t="str">
        <f>IF(AE19&gt;0,(AVERAGE(AE$9:AE19)),"")</f>
        <v/>
      </c>
      <c r="AG19" s="262">
        <f>C19+E19+G19+I19+K19+M19+O19+Q19+S19+U19+W19+Y19+AA19+AC19+AE19</f>
        <v>1427991</v>
      </c>
      <c r="AH19" s="263">
        <f>IF(AG19&gt;0,(AVERAGE(AG$9:AG19)),"")</f>
        <v>1395776.7272727273</v>
      </c>
      <c r="AI19" s="254"/>
      <c r="AJ19" s="255">
        <v>476</v>
      </c>
      <c r="AK19" s="198">
        <f>IF(AJ19&gt;0,(AVERAGE(AJ$9:AJ19)),"")</f>
        <v>456.54545454545456</v>
      </c>
      <c r="AL19" s="254"/>
      <c r="AM19" s="249">
        <v>18981</v>
      </c>
      <c r="AN19" s="250">
        <f>IF(AM19&gt;0,(AVERAGE(AM$9:AM19)),"")</f>
        <v>18355.454545454544</v>
      </c>
      <c r="AO19" s="254"/>
      <c r="AP19" s="249">
        <f t="shared" si="1"/>
        <v>1447448</v>
      </c>
      <c r="AQ19" s="250">
        <f>IF(AP19&gt;0,(AVERAGE(AP$9:AP19)),"")</f>
        <v>1414588.7272727273</v>
      </c>
      <c r="AR19" s="254"/>
      <c r="AS19" s="140">
        <v>1737</v>
      </c>
      <c r="AT19" s="198">
        <f>IF(AS19&gt;0,(AVERAGE(AS$9:AS19)),"")</f>
        <v>1762.1818181818182</v>
      </c>
      <c r="AU19" s="254"/>
      <c r="AV19" s="251">
        <f t="shared" si="2"/>
        <v>1449185</v>
      </c>
      <c r="AW19" s="250">
        <f>IF(AV19&gt;0,(AVERAGE(AV$9:AV19)),"")</f>
        <v>1416350.9090909092</v>
      </c>
      <c r="AX19" s="254"/>
      <c r="AY19" s="249">
        <v>133304</v>
      </c>
      <c r="AZ19" s="250">
        <f>IF(AY19&gt;0,(AVERAGE(AY$9:AY19)),"")</f>
        <v>131118.36363636365</v>
      </c>
      <c r="BA19" s="183"/>
      <c r="BB19" s="183"/>
      <c r="BC19" s="183"/>
      <c r="BD19" s="183"/>
      <c r="BE19" s="183"/>
      <c r="BF19" s="183"/>
      <c r="BG19" s="183"/>
      <c r="BH19" s="183"/>
    </row>
    <row r="20" spans="1:60" s="85" customFormat="1" ht="13.5" thickBot="1" x14ac:dyDescent="0.25">
      <c r="A20" s="123">
        <f>A19</f>
        <v>2010</v>
      </c>
      <c r="B20" s="124" t="s">
        <v>57</v>
      </c>
      <c r="C20" s="220">
        <v>119003</v>
      </c>
      <c r="D20" s="265">
        <f>IF(C20&gt;0,(AVERAGE(C$9:C20)),"")</f>
        <v>119369.41666666667</v>
      </c>
      <c r="E20" s="220">
        <v>1770</v>
      </c>
      <c r="F20" s="265">
        <f>IF(E20&gt;0,(AVERAGE(E$9:E20)),"")</f>
        <v>1747.1666666666667</v>
      </c>
      <c r="G20" s="220">
        <v>247830</v>
      </c>
      <c r="H20" s="265">
        <f>IF(G20&gt;0,(AVERAGE(G$9:G20)),"")</f>
        <v>243921.66666666666</v>
      </c>
      <c r="I20" s="266">
        <v>168512</v>
      </c>
      <c r="J20" s="265">
        <f>IF(I20&gt;0,(AVERAGE(I$9:I20)),"")</f>
        <v>169788</v>
      </c>
      <c r="K20" s="266">
        <v>134179</v>
      </c>
      <c r="L20" s="265">
        <f>IF(K20&gt;0,(AVERAGE(K$9:K20)),"")</f>
        <v>131428.08333333334</v>
      </c>
      <c r="M20" s="220">
        <v>4111</v>
      </c>
      <c r="N20" s="265">
        <f>IF(M20&gt;0,(AVERAGE(M$9:M20)),"")</f>
        <v>4219.333333333333</v>
      </c>
      <c r="O20" s="220">
        <v>24401</v>
      </c>
      <c r="P20" s="265">
        <f>IF(O20&gt;0,(AVERAGE(O$9:O20)),"")</f>
        <v>24116.083333333332</v>
      </c>
      <c r="Q20" s="220">
        <v>53290</v>
      </c>
      <c r="R20" s="265">
        <f>IF(Q20&gt;0,(AVERAGE(Q$9:Q20)),"")</f>
        <v>48748.333333333336</v>
      </c>
      <c r="S20" s="220">
        <v>596716</v>
      </c>
      <c r="T20" s="265">
        <f>IF(S20&gt;0,(AVERAGE(S$9:S20)),"")</f>
        <v>576562.16666666663</v>
      </c>
      <c r="U20" s="245">
        <v>37757</v>
      </c>
      <c r="V20" s="265">
        <f>IF(U20&gt;0,(AVERAGE(U$9:U20)),"")</f>
        <v>39175.583333333336</v>
      </c>
      <c r="W20" s="220">
        <v>1502</v>
      </c>
      <c r="X20" s="265">
        <f>IF(W20&gt;0,(AVERAGE(W$9:W20)),"")</f>
        <v>1009</v>
      </c>
      <c r="Y20" s="220">
        <v>37681</v>
      </c>
      <c r="Z20" s="265">
        <f>IF(Y20&gt;0,(AVERAGE(Y$9:Y20)),"")</f>
        <v>37188</v>
      </c>
      <c r="AA20" s="266">
        <v>336</v>
      </c>
      <c r="AB20" s="265">
        <f>IF(AA20&gt;0,(AVERAGE(AA$9:AA20)),"")</f>
        <v>299.25</v>
      </c>
      <c r="AC20" s="266">
        <v>909</v>
      </c>
      <c r="AD20" s="265">
        <f>IF(AC20&gt;0,(AVERAGE(AC$9:AC20)),"")</f>
        <v>887.83333333333337</v>
      </c>
      <c r="AE20" s="266">
        <v>0</v>
      </c>
      <c r="AF20" s="265" t="str">
        <f>IF(AE20&gt;0,(AVERAGE(AE$9:AE20)),"")</f>
        <v/>
      </c>
      <c r="AG20" s="267">
        <f t="shared" si="0"/>
        <v>1427997</v>
      </c>
      <c r="AH20" s="268">
        <f>IF(AG20&gt;0,(AVERAGE(AG$9:AG20)),"")</f>
        <v>1398461.75</v>
      </c>
      <c r="AI20" s="269"/>
      <c r="AJ20" s="266">
        <v>448</v>
      </c>
      <c r="AK20" s="218">
        <f>IF(AJ20&gt;0,(AVERAGE(AJ$9:AJ20)),"")</f>
        <v>455.83333333333331</v>
      </c>
      <c r="AL20" s="269"/>
      <c r="AM20" s="220">
        <v>19372</v>
      </c>
      <c r="AN20" s="265">
        <f>IF(AM20&gt;0,(AVERAGE(AM$9:AM20)),"")</f>
        <v>18440.166666666668</v>
      </c>
      <c r="AO20" s="269"/>
      <c r="AP20" s="267">
        <f t="shared" si="1"/>
        <v>1447817</v>
      </c>
      <c r="AQ20" s="265">
        <f>IF(AP20&gt;0,(AVERAGE(AP$9:AP20)),"")</f>
        <v>1417357.75</v>
      </c>
      <c r="AR20" s="269"/>
      <c r="AS20" s="220">
        <v>1645</v>
      </c>
      <c r="AT20" s="198">
        <f>IF(AS20&gt;0,(AVERAGE(AS$9:AS20)),"")</f>
        <v>1752.4166666666667</v>
      </c>
      <c r="AU20" s="269"/>
      <c r="AV20" s="267">
        <f t="shared" si="2"/>
        <v>1449462</v>
      </c>
      <c r="AW20" s="265">
        <f>IF(AV20&gt;0,(AVERAGE(AV$9:AV20)),"")</f>
        <v>1419110.1666666667</v>
      </c>
      <c r="AX20" s="269"/>
      <c r="AY20" s="220">
        <v>133973</v>
      </c>
      <c r="AZ20" s="265">
        <f>IF(AY20&gt;0,(AVERAGE(AY$9:AY20)),"")</f>
        <v>131356.25</v>
      </c>
      <c r="BA20" s="183"/>
      <c r="BB20" s="183"/>
      <c r="BC20" s="183"/>
      <c r="BD20" s="183"/>
      <c r="BE20" s="183"/>
      <c r="BF20" s="183"/>
      <c r="BG20" s="183"/>
      <c r="BH20" s="183"/>
    </row>
    <row r="21" spans="1:60" x14ac:dyDescent="0.2">
      <c r="A21" s="99"/>
      <c r="B21" s="87"/>
      <c r="C21" s="180"/>
      <c r="D21" s="179"/>
      <c r="E21" s="180"/>
      <c r="F21" s="179"/>
      <c r="G21" s="179"/>
      <c r="H21" s="179"/>
      <c r="I21" s="179"/>
      <c r="J21" s="179"/>
      <c r="K21" s="179"/>
      <c r="L21" s="179"/>
      <c r="M21" s="180"/>
      <c r="N21" s="179"/>
      <c r="O21" s="180"/>
      <c r="P21" s="179"/>
      <c r="Q21" s="180"/>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80"/>
      <c r="AZ21" s="179"/>
      <c r="BA21" s="179"/>
      <c r="BB21" s="179"/>
      <c r="BC21" s="179"/>
      <c r="BD21" s="179"/>
      <c r="BE21" s="179"/>
      <c r="BF21" s="179"/>
      <c r="BG21" s="179"/>
      <c r="BH21" s="179"/>
    </row>
    <row r="22" spans="1:60" x14ac:dyDescent="0.2">
      <c r="A22" s="179"/>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246"/>
      <c r="AQ22" s="179"/>
      <c r="AR22" s="179"/>
      <c r="AS22" s="183"/>
      <c r="AT22" s="183"/>
      <c r="AU22" s="183"/>
      <c r="AV22" s="179"/>
      <c r="AW22" s="179"/>
      <c r="AX22" s="179"/>
      <c r="AY22" s="183"/>
      <c r="AZ22" s="179"/>
      <c r="BA22" s="179"/>
      <c r="BB22" s="179"/>
      <c r="BC22" s="179"/>
      <c r="BD22" s="179"/>
      <c r="BE22" s="179"/>
      <c r="BF22" s="179"/>
      <c r="BG22" s="179"/>
      <c r="BH22" s="179"/>
    </row>
    <row r="23" spans="1:60" x14ac:dyDescent="0.2">
      <c r="A23" s="179"/>
      <c r="B23" s="179"/>
      <c r="C23" s="179"/>
      <c r="D23" s="179"/>
      <c r="E23" s="179"/>
      <c r="F23" s="179"/>
      <c r="G23" s="179"/>
      <c r="H23" s="179"/>
      <c r="I23" s="180"/>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246"/>
      <c r="AH23" s="179"/>
      <c r="AI23" s="179"/>
      <c r="AJ23" s="179"/>
      <c r="AK23" s="179"/>
      <c r="AL23" s="179"/>
      <c r="AM23" s="179"/>
      <c r="AN23" s="179"/>
      <c r="AO23" s="179"/>
      <c r="AP23" s="179"/>
      <c r="AQ23" s="179"/>
      <c r="AR23" s="179"/>
      <c r="AS23" s="183"/>
      <c r="AT23" s="183"/>
      <c r="AU23" s="183"/>
      <c r="AV23" s="179"/>
      <c r="AW23" s="179"/>
      <c r="AX23" s="179"/>
      <c r="AY23" s="183"/>
      <c r="AZ23" s="179"/>
      <c r="BA23" s="179"/>
      <c r="BB23" s="179"/>
      <c r="BC23" s="179"/>
      <c r="BD23" s="179"/>
      <c r="BE23" s="179"/>
      <c r="BF23" s="179"/>
      <c r="BG23" s="179"/>
      <c r="BH23" s="179"/>
    </row>
    <row r="24" spans="1:60" x14ac:dyDescent="0.2">
      <c r="A24" s="179"/>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246"/>
      <c r="AH24" s="179"/>
      <c r="AI24" s="179"/>
      <c r="AJ24" s="179"/>
      <c r="AK24" s="179"/>
      <c r="AL24" s="179"/>
      <c r="AM24" s="179"/>
      <c r="AN24" s="179"/>
      <c r="AO24" s="179"/>
      <c r="AP24" s="179"/>
      <c r="AQ24" s="179"/>
      <c r="AR24" s="179"/>
      <c r="AS24" s="183"/>
      <c r="AT24" s="183"/>
      <c r="AU24" s="183"/>
      <c r="AV24" s="179"/>
      <c r="AW24" s="179"/>
      <c r="AX24" s="179"/>
      <c r="AY24" s="183"/>
      <c r="AZ24" s="179"/>
      <c r="BA24" s="179"/>
      <c r="BB24" s="179"/>
      <c r="BC24" s="179"/>
      <c r="BD24" s="179"/>
      <c r="BE24" s="179"/>
      <c r="BF24" s="179"/>
      <c r="BG24" s="179"/>
      <c r="BH24" s="179"/>
    </row>
    <row r="26" spans="1:60" x14ac:dyDescent="0.2">
      <c r="A26" s="179"/>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80"/>
      <c r="AH26" s="179"/>
      <c r="AI26" s="179"/>
      <c r="AJ26" s="179"/>
      <c r="AK26" s="179"/>
      <c r="AL26" s="179"/>
      <c r="AM26" s="179"/>
      <c r="AN26" s="179"/>
      <c r="AO26" s="179"/>
      <c r="AP26" s="179"/>
      <c r="AQ26" s="179"/>
      <c r="AR26" s="179"/>
      <c r="AS26" s="183"/>
      <c r="AT26" s="183"/>
      <c r="AU26" s="183"/>
      <c r="AV26" s="179"/>
      <c r="AW26" s="179"/>
      <c r="AX26" s="179"/>
      <c r="AY26" s="183"/>
      <c r="AZ26" s="179"/>
      <c r="BA26" s="179"/>
      <c r="BB26" s="179"/>
      <c r="BC26" s="179"/>
      <c r="BD26" s="179"/>
      <c r="BE26" s="179"/>
      <c r="BF26" s="179"/>
      <c r="BG26" s="179"/>
      <c r="BH26" s="179"/>
    </row>
    <row r="27" spans="1:60" x14ac:dyDescent="0.2">
      <c r="A27" s="179"/>
      <c r="B27" s="179"/>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87"/>
      <c r="AH27" s="179"/>
      <c r="AI27" s="179"/>
      <c r="AJ27" s="179"/>
      <c r="AK27" s="179"/>
      <c r="AL27" s="179"/>
      <c r="AM27" s="179"/>
      <c r="AN27" s="179"/>
      <c r="AO27" s="179"/>
      <c r="AP27" s="179"/>
      <c r="AQ27" s="179"/>
      <c r="AR27" s="179"/>
      <c r="AS27" s="183"/>
      <c r="AT27" s="183"/>
      <c r="AU27" s="183"/>
      <c r="AV27" s="179"/>
      <c r="AW27" s="179"/>
      <c r="AX27" s="179"/>
      <c r="AY27" s="183"/>
      <c r="AZ27" s="179"/>
      <c r="BA27" s="179"/>
      <c r="BB27" s="179"/>
      <c r="BC27" s="179"/>
      <c r="BD27" s="179"/>
      <c r="BE27" s="179"/>
      <c r="BF27" s="179"/>
      <c r="BG27" s="179"/>
      <c r="BH27" s="179"/>
    </row>
  </sheetData>
  <mergeCells count="42">
    <mergeCell ref="AE7:AF7"/>
    <mergeCell ref="AJ7:AK7"/>
    <mergeCell ref="AM7:AN7"/>
    <mergeCell ref="W7:X7"/>
    <mergeCell ref="Y7:Z7"/>
    <mergeCell ref="AA7:AB7"/>
    <mergeCell ref="AC7:AD7"/>
    <mergeCell ref="C7:D7"/>
    <mergeCell ref="E7:F7"/>
    <mergeCell ref="G7:H7"/>
    <mergeCell ref="I7:J7"/>
    <mergeCell ref="K7:L7"/>
    <mergeCell ref="M7:N7"/>
    <mergeCell ref="Q7:R7"/>
    <mergeCell ref="S7:T7"/>
    <mergeCell ref="U7:V7"/>
    <mergeCell ref="I4:J4"/>
    <mergeCell ref="K4:L4"/>
    <mergeCell ref="M4:N4"/>
    <mergeCell ref="U4:V4"/>
    <mergeCell ref="O7:P7"/>
    <mergeCell ref="O4:P4"/>
    <mergeCell ref="Q4:R4"/>
    <mergeCell ref="S4:T4"/>
    <mergeCell ref="A4:B4"/>
    <mergeCell ref="C4:D4"/>
    <mergeCell ref="E4:F4"/>
    <mergeCell ref="G4:H4"/>
    <mergeCell ref="AA4:AB4"/>
    <mergeCell ref="AK5:AK6"/>
    <mergeCell ref="AJ4:AK4"/>
    <mergeCell ref="AJ5:AJ6"/>
    <mergeCell ref="AG4:AH4"/>
    <mergeCell ref="W4:X4"/>
    <mergeCell ref="Y4:Z4"/>
    <mergeCell ref="AE4:AF4"/>
    <mergeCell ref="AC4:AD4"/>
    <mergeCell ref="AM4:AN4"/>
    <mergeCell ref="AP4:AQ4"/>
    <mergeCell ref="AY4:AZ4"/>
    <mergeCell ref="AS4:AT4"/>
    <mergeCell ref="AV4:AW4"/>
  </mergeCells>
  <phoneticPr fontId="5" type="noConversion"/>
  <pageMargins left="0.75" right="0.75" top="1" bottom="1" header="0.5" footer="0.5"/>
  <pageSetup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B18"/>
  <sheetViews>
    <sheetView workbookViewId="0">
      <pane xSplit="2" ySplit="4" topLeftCell="C5" activePane="bottomRight" state="frozen"/>
      <selection pane="topRight" activeCell="C1" sqref="C1"/>
      <selection pane="bottomLeft" activeCell="A5" sqref="A5"/>
      <selection pane="bottomRight" sqref="A1:B1"/>
    </sheetView>
  </sheetViews>
  <sheetFormatPr defaultRowHeight="12.75" x14ac:dyDescent="0.2"/>
  <cols>
    <col min="1" max="2" width="7.7109375" bestFit="1" customWidth="1"/>
    <col min="3" max="3" width="10.140625" bestFit="1" customWidth="1"/>
    <col min="4" max="4" width="12.140625" customWidth="1"/>
    <col min="5" max="5" width="8.140625" customWidth="1"/>
    <col min="6" max="6" width="10.5703125" customWidth="1"/>
    <col min="7" max="7" width="9.85546875" customWidth="1"/>
    <col min="8" max="8" width="12.28515625" customWidth="1"/>
    <col min="9" max="12" width="12" bestFit="1" customWidth="1"/>
    <col min="13" max="13" width="10.7109375" customWidth="1"/>
    <col min="14" max="14" width="9.85546875" bestFit="1" customWidth="1"/>
    <col min="15" max="15" width="9.28515625" bestFit="1" customWidth="1"/>
    <col min="16" max="16" width="9.85546875" bestFit="1" customWidth="1"/>
    <col min="17" max="18" width="12" bestFit="1" customWidth="1"/>
    <col min="19" max="19" width="8.42578125" bestFit="1" customWidth="1"/>
    <col min="20" max="20" width="9.85546875" bestFit="1" customWidth="1"/>
    <col min="21" max="22" width="10.7109375" bestFit="1" customWidth="1"/>
    <col min="23" max="24" width="10.28515625" bestFit="1" customWidth="1"/>
    <col min="25" max="26" width="10.140625" bestFit="1" customWidth="1"/>
    <col min="27" max="27" width="8.7109375" bestFit="1" customWidth="1"/>
    <col min="28" max="28" width="9.85546875" bestFit="1" customWidth="1"/>
    <col min="29" max="29" width="13.7109375" customWidth="1"/>
    <col min="30" max="30" width="12.85546875" customWidth="1"/>
    <col min="31" max="31" width="8.42578125" bestFit="1" customWidth="1"/>
    <col min="32" max="32" width="19.7109375" customWidth="1"/>
    <col min="33" max="34" width="12.5703125" bestFit="1" customWidth="1"/>
    <col min="36" max="36" width="11.28515625" bestFit="1" customWidth="1"/>
    <col min="37" max="37" width="18.140625" bestFit="1" customWidth="1"/>
    <col min="39" max="40" width="10.140625" bestFit="1" customWidth="1"/>
    <col min="42" max="43" width="11.140625" bestFit="1" customWidth="1"/>
    <col min="45" max="46" width="19.42578125" bestFit="1" customWidth="1"/>
    <col min="48" max="49" width="20" bestFit="1" customWidth="1"/>
    <col min="51" max="52" width="10.42578125" bestFit="1" customWidth="1"/>
  </cols>
  <sheetData>
    <row r="1" spans="1:54" s="1" customFormat="1" ht="28.9" customHeight="1" x14ac:dyDescent="0.2">
      <c r="A1" s="313" t="s">
        <v>165</v>
      </c>
      <c r="B1" s="314"/>
      <c r="C1" s="315" t="s">
        <v>4</v>
      </c>
      <c r="D1" s="316"/>
      <c r="E1" s="315" t="s">
        <v>5</v>
      </c>
      <c r="F1" s="316"/>
      <c r="G1" s="317" t="s">
        <v>6</v>
      </c>
      <c r="H1" s="318"/>
      <c r="I1" s="311" t="s">
        <v>95</v>
      </c>
      <c r="J1" s="312"/>
      <c r="K1" s="311" t="s">
        <v>127</v>
      </c>
      <c r="L1" s="312"/>
      <c r="M1" s="325" t="s">
        <v>9</v>
      </c>
      <c r="N1" s="326"/>
      <c r="O1" s="315" t="s">
        <v>10</v>
      </c>
      <c r="P1" s="316"/>
      <c r="Q1" s="329" t="s">
        <v>11</v>
      </c>
      <c r="R1" s="330"/>
      <c r="S1" s="311" t="s">
        <v>12</v>
      </c>
      <c r="T1" s="312"/>
      <c r="U1" s="311" t="s">
        <v>13</v>
      </c>
      <c r="V1" s="312"/>
      <c r="W1" s="311" t="s">
        <v>14</v>
      </c>
      <c r="X1" s="312"/>
      <c r="Y1" s="327" t="s">
        <v>15</v>
      </c>
      <c r="Z1" s="328"/>
      <c r="AA1" s="325" t="s">
        <v>16</v>
      </c>
      <c r="AB1" s="314"/>
      <c r="AC1" s="311" t="s">
        <v>65</v>
      </c>
      <c r="AD1" s="312"/>
      <c r="AE1" s="311" t="s">
        <v>17</v>
      </c>
      <c r="AF1" s="312"/>
      <c r="AG1" s="311" t="s">
        <v>18</v>
      </c>
      <c r="AH1" s="312"/>
      <c r="AI1" s="15"/>
      <c r="AJ1" s="331" t="s">
        <v>19</v>
      </c>
      <c r="AK1" s="314"/>
      <c r="AL1" s="15"/>
      <c r="AM1" s="327" t="s">
        <v>20</v>
      </c>
      <c r="AN1" s="314"/>
      <c r="AO1" s="15"/>
      <c r="AP1" s="323" t="s">
        <v>21</v>
      </c>
      <c r="AQ1" s="324"/>
      <c r="AR1" s="15"/>
      <c r="AS1" s="289" t="s">
        <v>22</v>
      </c>
      <c r="AT1" s="290"/>
      <c r="AU1" s="15"/>
      <c r="AV1" s="291" t="s">
        <v>23</v>
      </c>
      <c r="AW1" s="292"/>
      <c r="AX1" s="15"/>
      <c r="AY1" s="311" t="s">
        <v>24</v>
      </c>
      <c r="AZ1" s="312"/>
      <c r="BA1" s="2"/>
    </row>
    <row r="2" spans="1:54" s="1" customFormat="1" ht="13.15" customHeight="1" x14ac:dyDescent="0.2">
      <c r="A2" s="16"/>
      <c r="B2" s="17"/>
      <c r="C2" s="18" t="s">
        <v>1</v>
      </c>
      <c r="D2" s="19" t="s">
        <v>29</v>
      </c>
      <c r="E2" s="18" t="s">
        <v>1</v>
      </c>
      <c r="F2" s="19" t="s">
        <v>29</v>
      </c>
      <c r="G2" s="18" t="s">
        <v>1</v>
      </c>
      <c r="H2" s="19" t="s">
        <v>29</v>
      </c>
      <c r="I2" s="44" t="s">
        <v>1</v>
      </c>
      <c r="J2" s="19" t="s">
        <v>29</v>
      </c>
      <c r="K2" s="44" t="s">
        <v>1</v>
      </c>
      <c r="L2" s="19" t="s">
        <v>29</v>
      </c>
      <c r="M2" s="18" t="s">
        <v>1</v>
      </c>
      <c r="N2" s="19" t="s">
        <v>29</v>
      </c>
      <c r="O2" s="18" t="s">
        <v>1</v>
      </c>
      <c r="P2" s="19" t="s">
        <v>29</v>
      </c>
      <c r="Q2" s="63" t="s">
        <v>1</v>
      </c>
      <c r="R2" s="64" t="s">
        <v>29</v>
      </c>
      <c r="S2" s="18" t="s">
        <v>1</v>
      </c>
      <c r="T2" s="19" t="s">
        <v>29</v>
      </c>
      <c r="U2" s="18" t="s">
        <v>1</v>
      </c>
      <c r="V2" s="19" t="s">
        <v>29</v>
      </c>
      <c r="W2" s="18" t="s">
        <v>1</v>
      </c>
      <c r="X2" s="19" t="s">
        <v>29</v>
      </c>
      <c r="Y2" s="18" t="s">
        <v>1</v>
      </c>
      <c r="Z2" s="19" t="s">
        <v>29</v>
      </c>
      <c r="AA2" s="18" t="s">
        <v>1</v>
      </c>
      <c r="AB2" s="19" t="s">
        <v>29</v>
      </c>
      <c r="AC2" s="18" t="s">
        <v>1</v>
      </c>
      <c r="AD2" s="19" t="s">
        <v>29</v>
      </c>
      <c r="AE2" s="18" t="s">
        <v>1</v>
      </c>
      <c r="AF2" s="19" t="s">
        <v>29</v>
      </c>
      <c r="AG2" s="18" t="s">
        <v>1</v>
      </c>
      <c r="AH2" s="19" t="s">
        <v>29</v>
      </c>
      <c r="AI2" s="20"/>
      <c r="AJ2" s="319" t="s">
        <v>29</v>
      </c>
      <c r="AK2" s="321" t="s">
        <v>30</v>
      </c>
      <c r="AL2" s="20"/>
      <c r="AM2" s="18" t="s">
        <v>1</v>
      </c>
      <c r="AN2" s="19" t="s">
        <v>29</v>
      </c>
      <c r="AO2" s="20"/>
      <c r="AP2" s="44" t="s">
        <v>1</v>
      </c>
      <c r="AQ2" s="19" t="s">
        <v>29</v>
      </c>
      <c r="AR2" s="20"/>
      <c r="AS2" s="44" t="s">
        <v>1</v>
      </c>
      <c r="AT2" s="19" t="s">
        <v>29</v>
      </c>
      <c r="AU2" s="20"/>
      <c r="AV2" s="18" t="s">
        <v>1</v>
      </c>
      <c r="AW2" s="19" t="s">
        <v>29</v>
      </c>
      <c r="AX2" s="20"/>
      <c r="AY2" s="18" t="s">
        <v>1</v>
      </c>
      <c r="AZ2" s="19" t="s">
        <v>29</v>
      </c>
      <c r="BA2" s="21"/>
      <c r="BB2" s="3"/>
    </row>
    <row r="3" spans="1:54" s="1" customFormat="1" ht="13.5" customHeight="1" x14ac:dyDescent="0.2">
      <c r="A3" s="22" t="s">
        <v>31</v>
      </c>
      <c r="B3" s="23" t="s">
        <v>32</v>
      </c>
      <c r="C3" s="24" t="s">
        <v>29</v>
      </c>
      <c r="D3" s="25" t="s">
        <v>33</v>
      </c>
      <c r="E3" s="24" t="s">
        <v>29</v>
      </c>
      <c r="F3" s="25" t="s">
        <v>33</v>
      </c>
      <c r="G3" s="24" t="s">
        <v>29</v>
      </c>
      <c r="H3" s="25" t="s">
        <v>33</v>
      </c>
      <c r="I3" s="45" t="s">
        <v>29</v>
      </c>
      <c r="J3" s="25" t="s">
        <v>33</v>
      </c>
      <c r="K3" s="45" t="s">
        <v>29</v>
      </c>
      <c r="L3" s="25" t="s">
        <v>33</v>
      </c>
      <c r="M3" s="24" t="s">
        <v>29</v>
      </c>
      <c r="N3" s="25" t="s">
        <v>33</v>
      </c>
      <c r="O3" s="24" t="s">
        <v>29</v>
      </c>
      <c r="P3" s="25" t="s">
        <v>33</v>
      </c>
      <c r="Q3" s="65" t="s">
        <v>29</v>
      </c>
      <c r="R3" s="66" t="s">
        <v>33</v>
      </c>
      <c r="S3" s="24" t="s">
        <v>29</v>
      </c>
      <c r="T3" s="25" t="s">
        <v>33</v>
      </c>
      <c r="U3" s="24" t="s">
        <v>29</v>
      </c>
      <c r="V3" s="25" t="s">
        <v>33</v>
      </c>
      <c r="W3" s="24" t="s">
        <v>29</v>
      </c>
      <c r="X3" s="25" t="s">
        <v>33</v>
      </c>
      <c r="Y3" s="24" t="s">
        <v>29</v>
      </c>
      <c r="Z3" s="25" t="s">
        <v>33</v>
      </c>
      <c r="AA3" s="24" t="s">
        <v>29</v>
      </c>
      <c r="AB3" s="25" t="s">
        <v>33</v>
      </c>
      <c r="AC3" s="24" t="s">
        <v>29</v>
      </c>
      <c r="AD3" s="25" t="s">
        <v>33</v>
      </c>
      <c r="AE3" s="24" t="s">
        <v>29</v>
      </c>
      <c r="AF3" s="25" t="s">
        <v>33</v>
      </c>
      <c r="AG3" s="24" t="s">
        <v>29</v>
      </c>
      <c r="AH3" s="25" t="s">
        <v>33</v>
      </c>
      <c r="AI3" s="26"/>
      <c r="AJ3" s="320"/>
      <c r="AK3" s="322"/>
      <c r="AL3" s="26"/>
      <c r="AM3" s="24" t="s">
        <v>29</v>
      </c>
      <c r="AN3" s="25" t="s">
        <v>33</v>
      </c>
      <c r="AO3" s="26"/>
      <c r="AP3" s="45" t="s">
        <v>29</v>
      </c>
      <c r="AQ3" s="25" t="s">
        <v>33</v>
      </c>
      <c r="AR3" s="26"/>
      <c r="AS3" s="45" t="s">
        <v>29</v>
      </c>
      <c r="AT3" s="25" t="s">
        <v>33</v>
      </c>
      <c r="AU3" s="26"/>
      <c r="AV3" s="24" t="s">
        <v>29</v>
      </c>
      <c r="AW3" s="25" t="s">
        <v>33</v>
      </c>
      <c r="AX3" s="26"/>
      <c r="AY3" s="24" t="s">
        <v>29</v>
      </c>
      <c r="AZ3" s="25" t="s">
        <v>33</v>
      </c>
      <c r="BA3" s="21"/>
    </row>
    <row r="4" spans="1:54" s="1" customFormat="1" ht="28.15" customHeight="1" thickBot="1" x14ac:dyDescent="0.25">
      <c r="A4" s="27"/>
      <c r="B4" s="28"/>
      <c r="C4" s="332" t="s">
        <v>34</v>
      </c>
      <c r="D4" s="333"/>
      <c r="E4" s="332" t="s">
        <v>35</v>
      </c>
      <c r="F4" s="333"/>
      <c r="G4" s="332" t="s">
        <v>36</v>
      </c>
      <c r="H4" s="333"/>
      <c r="I4" s="332" t="s">
        <v>37</v>
      </c>
      <c r="J4" s="333"/>
      <c r="K4" s="332" t="s">
        <v>166</v>
      </c>
      <c r="L4" s="333"/>
      <c r="M4" s="332" t="s">
        <v>90</v>
      </c>
      <c r="N4" s="333"/>
      <c r="O4" s="332" t="s">
        <v>10</v>
      </c>
      <c r="P4" s="333"/>
      <c r="Q4" s="334" t="s">
        <v>40</v>
      </c>
      <c r="R4" s="335"/>
      <c r="S4" s="332" t="s">
        <v>41</v>
      </c>
      <c r="T4" s="333"/>
      <c r="U4" s="332" t="s">
        <v>42</v>
      </c>
      <c r="V4" s="333"/>
      <c r="W4" s="332" t="s">
        <v>14</v>
      </c>
      <c r="X4" s="333"/>
      <c r="Y4" s="332" t="s">
        <v>15</v>
      </c>
      <c r="Z4" s="333"/>
      <c r="AA4" s="332" t="s">
        <v>43</v>
      </c>
      <c r="AB4" s="333"/>
      <c r="AC4" s="332"/>
      <c r="AD4" s="333"/>
      <c r="AE4" s="332"/>
      <c r="AF4" s="333"/>
      <c r="AG4" s="29"/>
      <c r="AH4" s="30"/>
      <c r="AI4" s="31"/>
      <c r="AJ4" s="332" t="s">
        <v>44</v>
      </c>
      <c r="AK4" s="333"/>
      <c r="AL4" s="31"/>
      <c r="AM4" s="332" t="s">
        <v>45</v>
      </c>
      <c r="AN4" s="333"/>
      <c r="AO4" s="31"/>
      <c r="AP4" s="62"/>
      <c r="AQ4" s="28"/>
      <c r="AR4" s="31"/>
      <c r="AS4" s="62"/>
      <c r="AT4" s="30"/>
      <c r="AU4" s="31"/>
      <c r="AV4" s="29"/>
      <c r="AW4" s="30"/>
      <c r="AX4" s="31"/>
      <c r="AY4" s="29"/>
      <c r="AZ4" s="28"/>
      <c r="BA4" s="32"/>
    </row>
    <row r="5" spans="1:54" s="1" customFormat="1" ht="13.15" customHeight="1" x14ac:dyDescent="0.2">
      <c r="A5" s="33">
        <v>2008</v>
      </c>
      <c r="B5" s="34" t="s">
        <v>46</v>
      </c>
      <c r="C5" s="4">
        <v>121935</v>
      </c>
      <c r="D5" s="38">
        <f>IF(C5&gt;0,C5,"")</f>
        <v>121935</v>
      </c>
      <c r="E5" s="4">
        <v>1748</v>
      </c>
      <c r="F5" s="38">
        <f>IF(E5&gt;0,E5,"")</f>
        <v>1748</v>
      </c>
      <c r="G5" s="4">
        <v>232356</v>
      </c>
      <c r="H5" s="38">
        <f>IF(G5&gt;0,G5,"")</f>
        <v>232356</v>
      </c>
      <c r="I5" s="67">
        <v>160768</v>
      </c>
      <c r="J5" s="38">
        <f>IF(I5&gt;0,I5,"")</f>
        <v>160768</v>
      </c>
      <c r="K5" s="67">
        <v>115638</v>
      </c>
      <c r="L5" s="38">
        <f>IF(K5&gt;0,K5,"")</f>
        <v>115638</v>
      </c>
      <c r="M5" s="4">
        <v>4547</v>
      </c>
      <c r="N5" s="38">
        <f>IF(M5&gt;0,M5,"")</f>
        <v>4547</v>
      </c>
      <c r="O5" s="4">
        <v>24178</v>
      </c>
      <c r="P5" s="38">
        <f>IF(O5&gt;0,O5,"")</f>
        <v>24178</v>
      </c>
      <c r="Q5" s="68">
        <v>31794</v>
      </c>
      <c r="R5" s="69">
        <f>IF(Q5&gt;0,Q5,"")</f>
        <v>31794</v>
      </c>
      <c r="S5" s="4">
        <v>494860</v>
      </c>
      <c r="T5" s="38">
        <f>IF(S5&gt;0,S5,"")</f>
        <v>494860</v>
      </c>
      <c r="U5" s="37">
        <v>42272</v>
      </c>
      <c r="V5" s="38">
        <f>IF(U5&gt;0,U5,"")</f>
        <v>42272</v>
      </c>
      <c r="W5" s="4">
        <v>885</v>
      </c>
      <c r="X5" s="38">
        <f>IF(W5&gt;0,W5,"")</f>
        <v>885</v>
      </c>
      <c r="Y5" s="4">
        <v>34316</v>
      </c>
      <c r="Z5" s="38">
        <f>IF(Y5&gt;0,Y5,"")</f>
        <v>34316</v>
      </c>
      <c r="AA5" s="4">
        <v>219</v>
      </c>
      <c r="AB5" s="38">
        <f>IF(AA5&gt;0,AA5,"")</f>
        <v>219</v>
      </c>
      <c r="AC5" s="4">
        <v>746</v>
      </c>
      <c r="AD5" s="48">
        <f>IF(AC5&gt;0,AC5,"")</f>
        <v>746</v>
      </c>
      <c r="AE5" s="52">
        <v>0</v>
      </c>
      <c r="AF5" s="52"/>
      <c r="AG5" s="54">
        <f t="shared" ref="AG5:AG16" si="0">C5+E5+G5+I5+K5+M5+O5+Q5+S5+U5+W5+Y5+AA5+AC5+AE5</f>
        <v>1266262</v>
      </c>
      <c r="AH5" s="48">
        <f>IF(AG5&gt;0,AG5,"")</f>
        <v>1266262</v>
      </c>
      <c r="AI5" s="50"/>
      <c r="AJ5" s="40">
        <v>295</v>
      </c>
      <c r="AK5" s="41">
        <f>IF(AJ5&gt;0,AJ5,"")</f>
        <v>295</v>
      </c>
      <c r="AL5" s="13"/>
      <c r="AM5" s="5">
        <v>15959</v>
      </c>
      <c r="AN5" s="38">
        <f>IF(AM5&gt;0,AM5,"")</f>
        <v>15959</v>
      </c>
      <c r="AO5" s="13"/>
      <c r="AP5" s="70">
        <f t="shared" ref="AP5:AP16" si="1">AG5+AJ5+AM5</f>
        <v>1282516</v>
      </c>
      <c r="AQ5" s="38">
        <f>IF(AP5&gt;0,AP5,"")</f>
        <v>1282516</v>
      </c>
      <c r="AR5" s="46"/>
      <c r="AS5" s="55">
        <v>2073</v>
      </c>
      <c r="AT5" s="38">
        <f>IF(AS5&gt;0,AS5,"")</f>
        <v>2073</v>
      </c>
      <c r="AU5" s="13"/>
      <c r="AV5" s="37">
        <f t="shared" ref="AV5:AV16" si="2">AP5+AS5</f>
        <v>1284589</v>
      </c>
      <c r="AW5" s="38">
        <f>IF(AV5&gt;0,AV5,"")</f>
        <v>1284589</v>
      </c>
      <c r="AX5" s="13"/>
      <c r="AY5" s="4">
        <v>122668</v>
      </c>
      <c r="AZ5" s="38">
        <f>IF(AY5&gt;0,AY5,"")</f>
        <v>122668</v>
      </c>
      <c r="BA5" s="6"/>
    </row>
    <row r="6" spans="1:54" s="1" customFormat="1" x14ac:dyDescent="0.2">
      <c r="A6" s="33">
        <f>A5</f>
        <v>2008</v>
      </c>
      <c r="B6" s="34" t="s">
        <v>47</v>
      </c>
      <c r="C6" s="4">
        <v>122035</v>
      </c>
      <c r="D6" s="38">
        <f>IF(C6&gt;0,(AVERAGE(C6:C$8)),"")</f>
        <v>122104</v>
      </c>
      <c r="E6" s="4">
        <v>1740</v>
      </c>
      <c r="F6" s="38">
        <f>IF(E6&gt;0,(AVERAGE(E6:E$8)),"")</f>
        <v>1731.3333333333333</v>
      </c>
      <c r="G6" s="4">
        <v>233397</v>
      </c>
      <c r="H6" s="38">
        <f>IF(G6&gt;0,(AVERAGE(G6:G$8)),"")</f>
        <v>234089.66666666666</v>
      </c>
      <c r="I6" s="68">
        <v>160436</v>
      </c>
      <c r="J6" s="38">
        <f>IF(I6&gt;0,(AVERAGE(I6:I$8)),"")</f>
        <v>161414.33333333334</v>
      </c>
      <c r="K6" s="68">
        <v>116602</v>
      </c>
      <c r="L6" s="38">
        <f>IF(K6&gt;0,(AVERAGE(K6:K$8)),"")</f>
        <v>117412</v>
      </c>
      <c r="M6" s="4">
        <v>4522</v>
      </c>
      <c r="N6" s="38">
        <f>IF(M6&gt;0,(AVERAGE(M6:M$8)),"")</f>
        <v>4516.333333333333</v>
      </c>
      <c r="O6" s="4">
        <v>24408</v>
      </c>
      <c r="P6" s="38">
        <f>IF(O6&gt;0,(AVERAGE(O6:O$8)),"")</f>
        <v>24391</v>
      </c>
      <c r="Q6" s="68">
        <v>32080</v>
      </c>
      <c r="R6" s="69">
        <f>IF(Q6&gt;0,(AVERAGE(Q6:Q$8)),"")</f>
        <v>32919.333333333336</v>
      </c>
      <c r="S6" s="4">
        <v>493644</v>
      </c>
      <c r="T6" s="38">
        <f>IF(S6&gt;0,(AVERAGE(S6:S$8)),"")</f>
        <v>496041.66666666669</v>
      </c>
      <c r="U6" s="37">
        <v>42080</v>
      </c>
      <c r="V6" s="38">
        <f>IF(U6&gt;0,(AVERAGE(U6:U$8)),"")</f>
        <v>42085</v>
      </c>
      <c r="W6" s="4">
        <v>902</v>
      </c>
      <c r="X6" s="38">
        <f>IF(W6&gt;0,(AVERAGE(W6:W$8)),"")</f>
        <v>903.66666666666663</v>
      </c>
      <c r="Y6" s="4">
        <v>34544</v>
      </c>
      <c r="Z6" s="38">
        <f>IF(Y6&gt;0,(AVERAGE(Y6:Y$8)),"")</f>
        <v>34564</v>
      </c>
      <c r="AA6" s="4">
        <v>227</v>
      </c>
      <c r="AB6" s="38">
        <f>IF(AA6&gt;0,(AVERAGE(AA6:AA$8)),"")</f>
        <v>230.66666666666666</v>
      </c>
      <c r="AC6" s="4">
        <v>748</v>
      </c>
      <c r="AD6" s="48">
        <f>IF(AC6&gt;0,(AVERAGE(AC6:AC$8)),"")</f>
        <v>821.33333333333337</v>
      </c>
      <c r="AE6" s="52">
        <v>0</v>
      </c>
      <c r="AF6" s="52"/>
      <c r="AG6" s="54">
        <f t="shared" si="0"/>
        <v>1267365</v>
      </c>
      <c r="AH6" s="48">
        <f>IF(AG6&gt;0,(AVERAGE(AG6:AG$8)),"")</f>
        <v>1273224.3333333333</v>
      </c>
      <c r="AI6" s="50"/>
      <c r="AJ6" s="40">
        <v>385</v>
      </c>
      <c r="AK6" s="41">
        <f>IF(AJ6&gt;0,(AVERAGE(AJ6:AJ$8)),"")</f>
        <v>444.33333333333331</v>
      </c>
      <c r="AL6" s="13"/>
      <c r="AM6" s="4">
        <v>16302</v>
      </c>
      <c r="AN6" s="38">
        <f>IF(AM6&gt;0,(AVERAGE(AM6:AM$8)),"")</f>
        <v>16646</v>
      </c>
      <c r="AO6" s="13"/>
      <c r="AP6" s="70">
        <f t="shared" si="1"/>
        <v>1284052</v>
      </c>
      <c r="AQ6" s="38">
        <f>IF(AP6&gt;0,(AVERAGE(AP6:AP$8)),"")</f>
        <v>1290314.6666666667</v>
      </c>
      <c r="AR6" s="46"/>
      <c r="AS6" s="61">
        <v>2033</v>
      </c>
      <c r="AT6" s="38">
        <f>IF(AS6&gt;0,(AVERAGE(AS6:AS$8)),"")</f>
        <v>1945.3333333333333</v>
      </c>
      <c r="AU6" s="13"/>
      <c r="AV6" s="37">
        <f t="shared" si="2"/>
        <v>1286085</v>
      </c>
      <c r="AW6" s="38">
        <f>IF(AV6&gt;0,(AVERAGE(AV6:AV$8)),"")</f>
        <v>1292260</v>
      </c>
      <c r="AX6" s="13"/>
      <c r="AY6" s="4">
        <v>122022</v>
      </c>
      <c r="AZ6" s="38">
        <f>IF(AY6&gt;0,(AVERAGE(AY6:AY$8)),"")</f>
        <v>122038.33333333333</v>
      </c>
      <c r="BA6" s="6"/>
    </row>
    <row r="7" spans="1:54" s="1" customFormat="1" x14ac:dyDescent="0.2">
      <c r="A7" s="33">
        <f>A6</f>
        <v>2008</v>
      </c>
      <c r="B7" s="34" t="s">
        <v>48</v>
      </c>
      <c r="C7" s="4">
        <v>122175</v>
      </c>
      <c r="D7" s="38">
        <f>IF(C7&gt;0,(AVERAGE(C7:C$8)),"")</f>
        <v>122138.5</v>
      </c>
      <c r="E7" s="4">
        <v>1722</v>
      </c>
      <c r="F7" s="38">
        <f>IF(E7&gt;0,(AVERAGE(E7:E$8)),"")</f>
        <v>1727</v>
      </c>
      <c r="G7" s="4">
        <v>234179</v>
      </c>
      <c r="H7" s="38">
        <f>IF(G7&gt;0,(AVERAGE(G7:G$8)),"")</f>
        <v>234436</v>
      </c>
      <c r="I7" s="80">
        <v>161050</v>
      </c>
      <c r="J7" s="38">
        <f>IF(I7&gt;0,(AVERAGE(I7:I$8)),"")</f>
        <v>161903.5</v>
      </c>
      <c r="K7" s="80">
        <v>117205</v>
      </c>
      <c r="L7" s="38">
        <f>IF(K7&gt;0,(AVERAGE(K7:K$8)),"")</f>
        <v>117817</v>
      </c>
      <c r="M7" s="4">
        <v>4503</v>
      </c>
      <c r="N7" s="38">
        <f>IF(M7&gt;0,(AVERAGE(M7:M$8)),"")</f>
        <v>4513.5</v>
      </c>
      <c r="O7" s="4">
        <v>24399</v>
      </c>
      <c r="P7" s="38">
        <f>IF(O7&gt;0,(AVERAGE(O7:O$8)),"")</f>
        <v>24382.5</v>
      </c>
      <c r="Q7" s="68">
        <v>32896</v>
      </c>
      <c r="R7" s="69">
        <f>IF(Q7&gt;0,(AVERAGE(Q7:Q$8)),"")</f>
        <v>33339</v>
      </c>
      <c r="S7" s="4">
        <v>495122</v>
      </c>
      <c r="T7" s="38">
        <f>IF(S7&gt;0,(AVERAGE(S7:S$8)),"")</f>
        <v>497240.5</v>
      </c>
      <c r="U7" s="37">
        <v>42018</v>
      </c>
      <c r="V7" s="38">
        <f>IF(U7&gt;0,(AVERAGE(U7:U$8)),"")</f>
        <v>42087.5</v>
      </c>
      <c r="W7" s="4">
        <v>903</v>
      </c>
      <c r="X7" s="38">
        <f>IF(W7&gt;0,(AVERAGE(W7:W$8)),"")</f>
        <v>904.5</v>
      </c>
      <c r="Y7" s="4">
        <v>34674</v>
      </c>
      <c r="Z7" s="38">
        <f>IF(Y7&gt;0,(AVERAGE(Y7:Y$8)),"")</f>
        <v>34574</v>
      </c>
      <c r="AA7" s="4">
        <v>230</v>
      </c>
      <c r="AB7" s="38">
        <f>IF(AA7&gt;0,(AVERAGE(AA7:AA$8)),"")</f>
        <v>232.5</v>
      </c>
      <c r="AC7" s="4">
        <v>822</v>
      </c>
      <c r="AD7" s="48">
        <f>IF(AC7&gt;0,(AVERAGE(AC7:AC$8)),"")</f>
        <v>858</v>
      </c>
      <c r="AE7" s="52">
        <v>0</v>
      </c>
      <c r="AF7" s="52"/>
      <c r="AG7" s="54">
        <f t="shared" si="0"/>
        <v>1271898</v>
      </c>
      <c r="AH7" s="48">
        <f>IF(AG7&gt;0,(AVERAGE(AG7:AG$8)),"")</f>
        <v>1276154</v>
      </c>
      <c r="AI7" s="50"/>
      <c r="AJ7" s="40">
        <v>452</v>
      </c>
      <c r="AK7" s="41">
        <f>IF(AJ7&gt;0,(AVERAGE(AJ7:AJ$8)),"")</f>
        <v>474</v>
      </c>
      <c r="AL7" s="13"/>
      <c r="AM7" s="4">
        <v>16626</v>
      </c>
      <c r="AN7" s="38">
        <f>IF(AM7&gt;0,(AVERAGE(AM7:AM$8)),"")</f>
        <v>16818</v>
      </c>
      <c r="AO7" s="13"/>
      <c r="AP7" s="70">
        <f t="shared" si="1"/>
        <v>1288976</v>
      </c>
      <c r="AQ7" s="38">
        <f>IF(AP7&gt;0,(AVERAGE(AP7:AP$8)),"")</f>
        <v>1293446</v>
      </c>
      <c r="AR7" s="46"/>
      <c r="AS7" s="61">
        <v>1934</v>
      </c>
      <c r="AT7" s="38">
        <f>IF(AS7&gt;0,(AVERAGE(AS7:AS$8)),"")</f>
        <v>1901.5</v>
      </c>
      <c r="AU7" s="13"/>
      <c r="AV7" s="37">
        <f t="shared" si="2"/>
        <v>1290910</v>
      </c>
      <c r="AW7" s="38">
        <f>IF(AV7&gt;0,(AVERAGE(AV7:AV$8)),"")</f>
        <v>1295347.5</v>
      </c>
      <c r="AX7" s="13"/>
      <c r="AY7" s="4">
        <v>121837</v>
      </c>
      <c r="AZ7" s="38">
        <f>IF(AY7&gt;0,(AVERAGE(AY7:AY$8)),"")</f>
        <v>122046.5</v>
      </c>
      <c r="BA7" s="6"/>
    </row>
    <row r="8" spans="1:54" s="1" customFormat="1" x14ac:dyDescent="0.2">
      <c r="A8" s="33">
        <f>A7</f>
        <v>2008</v>
      </c>
      <c r="B8" s="34" t="s">
        <v>49</v>
      </c>
      <c r="C8" s="4">
        <v>122102</v>
      </c>
      <c r="D8" s="38">
        <f>IF(C8&gt;0,(AVERAGE(C$8:C8)),"")</f>
        <v>122102</v>
      </c>
      <c r="E8" s="4">
        <v>1732</v>
      </c>
      <c r="F8" s="38">
        <f>IF(E8&gt;0,(AVERAGE(E$8:E8)),"")</f>
        <v>1732</v>
      </c>
      <c r="G8" s="4">
        <v>234693</v>
      </c>
      <c r="H8" s="38">
        <f>IF(G8&gt;0,(AVERAGE(G$8:G8)),"")</f>
        <v>234693</v>
      </c>
      <c r="I8" s="81">
        <v>162757</v>
      </c>
      <c r="J8" s="38">
        <f>IF(I8&gt;0,(AVERAGE(I$8:I8)),"")</f>
        <v>162757</v>
      </c>
      <c r="K8" s="81">
        <v>118429</v>
      </c>
      <c r="L8" s="38">
        <f>IF(K8&gt;0,(AVERAGE(K$8:K8)),"")</f>
        <v>118429</v>
      </c>
      <c r="M8" s="4">
        <v>4524</v>
      </c>
      <c r="N8" s="38">
        <f>IF(M8&gt;0,(AVERAGE(M$8:M8)),"")</f>
        <v>4524</v>
      </c>
      <c r="O8" s="4">
        <v>24366</v>
      </c>
      <c r="P8" s="38">
        <f>IF(O8&gt;0,(AVERAGE(O$8:O8)),"")</f>
        <v>24366</v>
      </c>
      <c r="Q8" s="68">
        <v>33782</v>
      </c>
      <c r="R8" s="69">
        <f>IF(Q8&gt;0,(AVERAGE(Q$8:Q8)),"")</f>
        <v>33782</v>
      </c>
      <c r="S8" s="4">
        <v>499359</v>
      </c>
      <c r="T8" s="38">
        <f>IF(S8&gt;0,(AVERAGE(S$8:S8)),"")</f>
        <v>499359</v>
      </c>
      <c r="U8" s="37">
        <v>42157</v>
      </c>
      <c r="V8" s="38">
        <f>IF(U8&gt;0,(AVERAGE(U$8:U8)),"")</f>
        <v>42157</v>
      </c>
      <c r="W8" s="4">
        <v>906</v>
      </c>
      <c r="X8" s="38">
        <f>IF(W8&gt;0,(AVERAGE(W$8:W8)),"")</f>
        <v>906</v>
      </c>
      <c r="Y8" s="4">
        <v>34474</v>
      </c>
      <c r="Z8" s="38">
        <f>IF(Y8&gt;0,(AVERAGE(Y$8:Y8)),"")</f>
        <v>34474</v>
      </c>
      <c r="AA8" s="4">
        <v>235</v>
      </c>
      <c r="AB8" s="38">
        <f>IF(AA8&gt;0,(AVERAGE(AA$8:AA8)),"")</f>
        <v>235</v>
      </c>
      <c r="AC8" s="4">
        <v>894</v>
      </c>
      <c r="AD8" s="48">
        <f>IF(AC8&gt;0,(AVERAGE(AC$8:AC8)),"")</f>
        <v>894</v>
      </c>
      <c r="AE8" s="52">
        <v>0</v>
      </c>
      <c r="AF8" s="52"/>
      <c r="AG8" s="54">
        <f t="shared" si="0"/>
        <v>1280410</v>
      </c>
      <c r="AH8" s="48">
        <f>IF(AG8&gt;0,(AVERAGE(AG$8:AG8)),"")</f>
        <v>1280410</v>
      </c>
      <c r="AI8" s="50"/>
      <c r="AJ8" s="40">
        <v>496</v>
      </c>
      <c r="AK8" s="41">
        <f>IF(AJ8&gt;0,(AVERAGE(AJ$8:AJ8)),"")</f>
        <v>496</v>
      </c>
      <c r="AL8" s="13"/>
      <c r="AM8" s="4">
        <v>17010</v>
      </c>
      <c r="AN8" s="38">
        <f>IF(AM8&gt;0,(AVERAGE(AM$8:AM8)),"")</f>
        <v>17010</v>
      </c>
      <c r="AO8" s="13"/>
      <c r="AP8" s="71">
        <f t="shared" si="1"/>
        <v>1297916</v>
      </c>
      <c r="AQ8" s="38">
        <f>IF(AP8&gt;0,(AVERAGE(AP$8:AP8)),"")</f>
        <v>1297916</v>
      </c>
      <c r="AR8" s="46"/>
      <c r="AS8" s="61">
        <v>1869</v>
      </c>
      <c r="AT8" s="38">
        <f>IF(AS8&gt;0,(AVERAGE(AS$8:AS8)),"")</f>
        <v>1869</v>
      </c>
      <c r="AU8" s="13"/>
      <c r="AV8" s="37">
        <f t="shared" si="2"/>
        <v>1299785</v>
      </c>
      <c r="AW8" s="38">
        <f>IF(AV8&gt;0,(AVERAGE(AV$8:AV8)),"")</f>
        <v>1299785</v>
      </c>
      <c r="AX8" s="13"/>
      <c r="AY8" s="4">
        <v>122256</v>
      </c>
      <c r="AZ8" s="38">
        <f>IF(AY8&gt;0,(AVERAGE(AY$8:AY8)),"")</f>
        <v>122256</v>
      </c>
      <c r="BA8" s="6"/>
    </row>
    <row r="9" spans="1:54" s="1" customFormat="1" ht="13.15" customHeight="1" x14ac:dyDescent="0.2">
      <c r="A9" s="33">
        <f>A8</f>
        <v>2008</v>
      </c>
      <c r="B9" s="34" t="s">
        <v>50</v>
      </c>
      <c r="C9" s="4">
        <v>122262</v>
      </c>
      <c r="D9" s="38">
        <f>IF(C9&gt;0,(AVERAGE(C$8:C9)),"")</f>
        <v>122182</v>
      </c>
      <c r="E9" s="4">
        <v>1737</v>
      </c>
      <c r="F9" s="38">
        <f>IF(E9&gt;0,(AVERAGE(E$8:E9)),"")</f>
        <v>1734.5</v>
      </c>
      <c r="G9" s="4">
        <v>235953</v>
      </c>
      <c r="H9" s="38">
        <f>IF(G9&gt;0,(AVERAGE(G$8:G9)),"")</f>
        <v>235323</v>
      </c>
      <c r="I9" s="81">
        <v>165731</v>
      </c>
      <c r="J9" s="38">
        <f>IF(I9&gt;0,(AVERAGE(I$8:I9)),"")</f>
        <v>164244</v>
      </c>
      <c r="K9" s="81">
        <v>121709</v>
      </c>
      <c r="L9" s="38">
        <f>IF(K9&gt;0,(AVERAGE(K$8:K9)),"")</f>
        <v>120069</v>
      </c>
      <c r="M9" s="4">
        <v>4522</v>
      </c>
      <c r="N9" s="38">
        <f>IF(M9&gt;0,(AVERAGE(M$8:M9)),"")</f>
        <v>4523</v>
      </c>
      <c r="O9" s="4">
        <v>24474</v>
      </c>
      <c r="P9" s="38">
        <f>IF(O9&gt;0,(AVERAGE(O$8:O9)),"")</f>
        <v>24420</v>
      </c>
      <c r="Q9" s="68">
        <v>35162</v>
      </c>
      <c r="R9" s="69">
        <f>IF(Q9&gt;0,(AVERAGE(Q$8:Q9)),"")</f>
        <v>34472</v>
      </c>
      <c r="S9" s="4">
        <v>507906</v>
      </c>
      <c r="T9" s="38">
        <f>IF(S9&gt;0,(AVERAGE(S$8:S9)),"")</f>
        <v>503632.5</v>
      </c>
      <c r="U9" s="37">
        <v>42529</v>
      </c>
      <c r="V9" s="38">
        <f>IF(U9&gt;0,(AVERAGE(U$8:U9)),"")</f>
        <v>42343</v>
      </c>
      <c r="W9" s="4">
        <v>892</v>
      </c>
      <c r="X9" s="38">
        <f>IF(W9&gt;0,(AVERAGE(W$8:W9)),"")</f>
        <v>899</v>
      </c>
      <c r="Y9" s="4">
        <v>34672</v>
      </c>
      <c r="Z9" s="38">
        <f>IF(Y9&gt;0,(AVERAGE(Y$8:Y9)),"")</f>
        <v>34573</v>
      </c>
      <c r="AA9" s="4">
        <v>238</v>
      </c>
      <c r="AB9" s="38">
        <f>IF(AA9&gt;0,(AVERAGE(AA$8:AA9)),"")</f>
        <v>236.5</v>
      </c>
      <c r="AC9" s="4">
        <v>901</v>
      </c>
      <c r="AD9" s="48">
        <f>IF(AC9&gt;0,(AVERAGE(AC$8:AC9)),"")</f>
        <v>897.5</v>
      </c>
      <c r="AE9" s="52">
        <v>1</v>
      </c>
      <c r="AF9" s="52"/>
      <c r="AG9" s="54">
        <f t="shared" si="0"/>
        <v>1298689</v>
      </c>
      <c r="AH9" s="48">
        <f>IF(AG9&gt;0,(AVERAGE(AG$8:AG9)),"")</f>
        <v>1289549.5</v>
      </c>
      <c r="AI9" s="50"/>
      <c r="AJ9" s="40">
        <v>517</v>
      </c>
      <c r="AK9" s="41">
        <f>IF(AJ9&gt;0,(AVERAGE(AJ$8:AJ9)),"")</f>
        <v>506.5</v>
      </c>
      <c r="AL9" s="13"/>
      <c r="AM9" s="4">
        <v>17344</v>
      </c>
      <c r="AN9" s="38">
        <f>IF(AM9&gt;0,(AVERAGE(AM$8:AM9)),"")</f>
        <v>17177</v>
      </c>
      <c r="AO9" s="13"/>
      <c r="AP9" s="71">
        <f t="shared" si="1"/>
        <v>1316550</v>
      </c>
      <c r="AQ9" s="38">
        <f>IF(AP9&gt;0,(AVERAGE(AP$8:AP9)),"")</f>
        <v>1307233</v>
      </c>
      <c r="AR9" s="46"/>
      <c r="AS9" s="61">
        <v>1848</v>
      </c>
      <c r="AT9" s="38">
        <f>IF(AS9&gt;0,(AVERAGE(AS$8:AS9)),"")</f>
        <v>1858.5</v>
      </c>
      <c r="AU9" s="13"/>
      <c r="AV9" s="37">
        <f t="shared" si="2"/>
        <v>1318398</v>
      </c>
      <c r="AW9" s="38">
        <f>IF(AV9&gt;0,(AVERAGE(AV$8:AV9)),"")</f>
        <v>1309091.5</v>
      </c>
      <c r="AX9" s="13"/>
      <c r="AY9" s="4">
        <v>123892</v>
      </c>
      <c r="AZ9" s="38">
        <f>IF(AY9&gt;0,(AVERAGE(AY$8:AY9)),"")</f>
        <v>123074</v>
      </c>
      <c r="BA9" s="6"/>
      <c r="BB9" s="7"/>
    </row>
    <row r="10" spans="1:54" s="1" customFormat="1" x14ac:dyDescent="0.2">
      <c r="A10" s="33">
        <f>A9</f>
        <v>2008</v>
      </c>
      <c r="B10" s="34" t="s">
        <v>51</v>
      </c>
      <c r="C10" s="4">
        <v>122289</v>
      </c>
      <c r="D10" s="38">
        <f>IF(C10&gt;0,(AVERAGE(C$8:C10)),"")</f>
        <v>122217.66666666667</v>
      </c>
      <c r="E10" s="4">
        <v>1740</v>
      </c>
      <c r="F10" s="38">
        <f>IF(E10&gt;0,(AVERAGE(E$8:E10)),"")</f>
        <v>1736.3333333333333</v>
      </c>
      <c r="G10" s="4">
        <v>236290</v>
      </c>
      <c r="H10" s="38">
        <f>IF(G10&gt;0,(AVERAGE(G$8:G10)),"")</f>
        <v>235645.33333333334</v>
      </c>
      <c r="I10" s="72">
        <v>166376</v>
      </c>
      <c r="J10" s="38">
        <f>IF(I10&gt;0,(AVERAGE(I$8:I10)),"")</f>
        <v>164954.66666666666</v>
      </c>
      <c r="K10" s="72">
        <v>122222</v>
      </c>
      <c r="L10" s="38">
        <f>IF(K10&gt;0,(AVERAGE(K$8:K10)),"")</f>
        <v>120786.66666666667</v>
      </c>
      <c r="M10" s="4">
        <v>4423</v>
      </c>
      <c r="N10" s="38">
        <f>IF(M10&gt;0,(AVERAGE(M$8:M10)),"")</f>
        <v>4489.666666666667</v>
      </c>
      <c r="O10" s="4">
        <v>23604</v>
      </c>
      <c r="P10" s="38">
        <f>IF(O10&gt;0,(AVERAGE(O$8:O10)),"")</f>
        <v>24148</v>
      </c>
      <c r="Q10" s="68">
        <v>36003</v>
      </c>
      <c r="R10" s="69">
        <f>IF(Q10&gt;0,(AVERAGE(Q$8:Q10)),"")</f>
        <v>34982.333333333336</v>
      </c>
      <c r="S10" s="4">
        <v>511950</v>
      </c>
      <c r="T10" s="38">
        <f>IF(S10&gt;0,(AVERAGE(S$8:S10)),"")</f>
        <v>506405</v>
      </c>
      <c r="U10" s="37">
        <v>42480</v>
      </c>
      <c r="V10" s="38">
        <f>IF(U10&gt;0,(AVERAGE(U$8:U10)),"")</f>
        <v>42388.666666666664</v>
      </c>
      <c r="W10" s="4">
        <v>888</v>
      </c>
      <c r="X10" s="38">
        <f>IF(W10&gt;0,(AVERAGE(W$8:W10)),"")</f>
        <v>895.33333333333337</v>
      </c>
      <c r="Y10" s="4">
        <v>34679</v>
      </c>
      <c r="Z10" s="38">
        <f>IF(Y10&gt;0,(AVERAGE(Y$8:Y10)),"")</f>
        <v>34608.333333333336</v>
      </c>
      <c r="AA10" s="4">
        <v>229</v>
      </c>
      <c r="AB10" s="38">
        <f>IF(AA10&gt;0,(AVERAGE(AA$8:AA10)),"")</f>
        <v>234</v>
      </c>
      <c r="AC10" s="4">
        <v>853</v>
      </c>
      <c r="AD10" s="48">
        <f>IF(AC10&gt;0,(AVERAGE(AC$8:AC10)),"")</f>
        <v>882.66666666666663</v>
      </c>
      <c r="AE10" s="52">
        <v>1</v>
      </c>
      <c r="AF10" s="52"/>
      <c r="AG10" s="54">
        <f t="shared" si="0"/>
        <v>1304027</v>
      </c>
      <c r="AH10" s="48">
        <f>IF(AG10&gt;0,(AVERAGE(AG$8:AG10)),"")</f>
        <v>1294375.3333333333</v>
      </c>
      <c r="AI10" s="50"/>
      <c r="AJ10" s="40">
        <v>512</v>
      </c>
      <c r="AK10" s="41">
        <f>IF(AJ10&gt;0,(AVERAGE(AJ$8:AJ10)),"")</f>
        <v>508.33333333333331</v>
      </c>
      <c r="AL10" s="13"/>
      <c r="AM10" s="4">
        <v>17576</v>
      </c>
      <c r="AN10" s="38">
        <f>IF(AM10&gt;0,(AVERAGE(AM$8:AM10)),"")</f>
        <v>17310</v>
      </c>
      <c r="AO10" s="13"/>
      <c r="AP10" s="71">
        <f t="shared" si="1"/>
        <v>1322115</v>
      </c>
      <c r="AQ10" s="38">
        <f>IF(AP10&gt;0,(AVERAGE(AP$8:AP10)),"")</f>
        <v>1312193.6666666667</v>
      </c>
      <c r="AR10" s="46"/>
      <c r="AS10" s="61">
        <v>1983</v>
      </c>
      <c r="AT10" s="38">
        <f>IF(AS10&gt;0,(AVERAGE(AS$8:AS10)),"")</f>
        <v>1900</v>
      </c>
      <c r="AU10" s="13"/>
      <c r="AV10" s="37">
        <f t="shared" si="2"/>
        <v>1324098</v>
      </c>
      <c r="AW10" s="38">
        <f>IF(AV10&gt;0,(AVERAGE(AV$8:AV10)),"")</f>
        <v>1314093.6666666667</v>
      </c>
      <c r="AX10" s="13"/>
      <c r="AY10" s="4">
        <v>124572</v>
      </c>
      <c r="AZ10" s="38">
        <f>IF(AY10&gt;0,(AVERAGE(AY$8:AY10)),"")</f>
        <v>123573.33333333333</v>
      </c>
      <c r="BA10" s="6"/>
      <c r="BB10" s="7"/>
    </row>
    <row r="11" spans="1:54" s="1" customFormat="1" x14ac:dyDescent="0.2">
      <c r="A11" s="33">
        <v>2009</v>
      </c>
      <c r="B11" s="34" t="s">
        <v>52</v>
      </c>
      <c r="C11" s="4">
        <v>121871</v>
      </c>
      <c r="D11" s="38">
        <f>IF(C11&gt;0,(AVERAGE(C$8:C11)),"")</f>
        <v>122131</v>
      </c>
      <c r="E11" s="4">
        <v>1750</v>
      </c>
      <c r="F11" s="38">
        <f>IF(E11&gt;0,(AVERAGE(E$8:E11)),"")</f>
        <v>1739.75</v>
      </c>
      <c r="G11" s="4">
        <v>236809</v>
      </c>
      <c r="H11" s="38">
        <f>IF(G11&gt;0,(AVERAGE(G$8:G11)),"")</f>
        <v>235936.25</v>
      </c>
      <c r="I11" s="72">
        <v>167411</v>
      </c>
      <c r="J11" s="38">
        <f>IF(I11&gt;0,(AVERAGE(I$8:I11)),"")</f>
        <v>165568.75</v>
      </c>
      <c r="K11" s="72">
        <v>122445</v>
      </c>
      <c r="L11" s="38">
        <f>IF(K11&gt;0,(AVERAGE(K$8:K11)),"")</f>
        <v>121201.25</v>
      </c>
      <c r="M11" s="4">
        <v>4435</v>
      </c>
      <c r="N11" s="38">
        <f>IF(M11&gt;0,(AVERAGE(M$8:M11)),"")</f>
        <v>4476</v>
      </c>
      <c r="O11" s="4">
        <v>23431</v>
      </c>
      <c r="P11" s="38">
        <f>IF(O11&gt;0,(AVERAGE(O$8:O11)),"")</f>
        <v>23968.75</v>
      </c>
      <c r="Q11" s="68">
        <v>36768</v>
      </c>
      <c r="R11" s="69">
        <f>IF(Q11&gt;0,(AVERAGE(Q$8:Q11)),"")</f>
        <v>35428.75</v>
      </c>
      <c r="S11" s="4">
        <v>513583</v>
      </c>
      <c r="T11" s="38">
        <f>IF(S11&gt;0,(AVERAGE(S$8:S11)),"")</f>
        <v>508199.5</v>
      </c>
      <c r="U11" s="37">
        <v>42263</v>
      </c>
      <c r="V11" s="38">
        <f>IF(U11&gt;0,(AVERAGE(U$8:U11)),"")</f>
        <v>42357.25</v>
      </c>
      <c r="W11" s="4">
        <v>909</v>
      </c>
      <c r="X11" s="38">
        <f>IF(W11&gt;0,(AVERAGE(W$8:W11)),"")</f>
        <v>898.75</v>
      </c>
      <c r="Y11" s="4">
        <v>34829</v>
      </c>
      <c r="Z11" s="38">
        <f>IF(Y11&gt;0,(AVERAGE(Y$8:Y11)),"")</f>
        <v>34663.5</v>
      </c>
      <c r="AA11" s="4">
        <v>228</v>
      </c>
      <c r="AB11" s="38">
        <f>IF(AA11&gt;0,(AVERAGE(AA$8:AA11)),"")</f>
        <v>232.5</v>
      </c>
      <c r="AC11" s="4">
        <v>867</v>
      </c>
      <c r="AD11" s="48">
        <f>IF(AC11&gt;0,(AVERAGE(AC$8:AC11)),"")</f>
        <v>878.75</v>
      </c>
      <c r="AE11" s="52">
        <v>1</v>
      </c>
      <c r="AF11" s="52"/>
      <c r="AG11" s="54">
        <f t="shared" si="0"/>
        <v>1307600</v>
      </c>
      <c r="AH11" s="48">
        <f>IF(AG11&gt;0,(AVERAGE(AG$8:AG11)),"")</f>
        <v>1297681.5</v>
      </c>
      <c r="AI11" s="50"/>
      <c r="AJ11" s="40">
        <v>442</v>
      </c>
      <c r="AK11" s="41">
        <f>IF(AJ11&gt;0,(AVERAGE(AJ$8:AJ11)),"")</f>
        <v>491.75</v>
      </c>
      <c r="AL11" s="13"/>
      <c r="AM11" s="4">
        <v>14412</v>
      </c>
      <c r="AN11" s="38">
        <f>IF(AM11&gt;0,(AVERAGE(AM$8:AM11)),"")</f>
        <v>16585.5</v>
      </c>
      <c r="AO11" s="13"/>
      <c r="AP11" s="70">
        <f t="shared" si="1"/>
        <v>1322454</v>
      </c>
      <c r="AQ11" s="38">
        <f>IF(AP11&gt;0,(AVERAGE(AP$8:AP11)),"")</f>
        <v>1314758.75</v>
      </c>
      <c r="AR11" s="46"/>
      <c r="AS11" s="61">
        <v>1897</v>
      </c>
      <c r="AT11" s="38">
        <f>IF(AS11&gt;0,(AVERAGE(AS$8:AS11)),"")</f>
        <v>1899.25</v>
      </c>
      <c r="AU11" s="13"/>
      <c r="AV11" s="37">
        <f t="shared" si="2"/>
        <v>1324351</v>
      </c>
      <c r="AW11" s="38">
        <f>IF(AV11&gt;0,(AVERAGE(AV$8:AV11)),"")</f>
        <v>1316658</v>
      </c>
      <c r="AX11" s="13"/>
      <c r="AY11" s="4">
        <v>124434</v>
      </c>
      <c r="AZ11" s="38">
        <f>IF(AY11&gt;0,(AVERAGE(AY$8:AY11)),"")</f>
        <v>123788.5</v>
      </c>
      <c r="BA11" s="6"/>
      <c r="BB11" s="7"/>
    </row>
    <row r="12" spans="1:54" s="1" customFormat="1" x14ac:dyDescent="0.2">
      <c r="A12" s="33">
        <f>A11</f>
        <v>2009</v>
      </c>
      <c r="B12" s="34" t="s">
        <v>53</v>
      </c>
      <c r="C12" s="4">
        <v>121200</v>
      </c>
      <c r="D12" s="38">
        <f>IF(C12&gt;0,(AVERAGE(C$8:C12)),"")</f>
        <v>121944.8</v>
      </c>
      <c r="E12" s="4">
        <v>1748</v>
      </c>
      <c r="F12" s="38">
        <f>IF(E12&gt;0,(AVERAGE(E$8:E12)),"")</f>
        <v>1741.4</v>
      </c>
      <c r="G12" s="4">
        <v>237172</v>
      </c>
      <c r="H12" s="38">
        <f>IF(G12&gt;0,(AVERAGE(G$8:G12)),"")</f>
        <v>236183.4</v>
      </c>
      <c r="I12" s="72">
        <v>167306</v>
      </c>
      <c r="J12" s="38">
        <f>IF(I12&gt;0,(AVERAGE(I$8:I12)),"")</f>
        <v>165916.20000000001</v>
      </c>
      <c r="K12" s="72">
        <v>122594</v>
      </c>
      <c r="L12" s="38">
        <f>IF(K12&gt;0,(AVERAGE(K$8:K12)),"")</f>
        <v>121479.8</v>
      </c>
      <c r="M12" s="4">
        <v>4397</v>
      </c>
      <c r="N12" s="38">
        <f>IF(M12&gt;0,(AVERAGE(M$8:M12)),"")</f>
        <v>4460.2</v>
      </c>
      <c r="O12" s="4">
        <v>23575</v>
      </c>
      <c r="P12" s="38">
        <f>IF(O12&gt;0,(AVERAGE(O$8:O12)),"")</f>
        <v>23890</v>
      </c>
      <c r="Q12" s="68">
        <v>37579</v>
      </c>
      <c r="R12" s="69">
        <f>IF(Q12&gt;0,(AVERAGE(Q$8:Q12)),"")</f>
        <v>35858.800000000003</v>
      </c>
      <c r="S12" s="4">
        <v>518494</v>
      </c>
      <c r="T12" s="38">
        <f>IF(S12&gt;0,(AVERAGE(S$8:S12)),"")</f>
        <v>510258.4</v>
      </c>
      <c r="U12" s="37">
        <v>42045</v>
      </c>
      <c r="V12" s="38">
        <f>IF(U12&gt;0,(AVERAGE(U$8:U12)),"")</f>
        <v>42294.8</v>
      </c>
      <c r="W12" s="4">
        <v>894</v>
      </c>
      <c r="X12" s="38">
        <f>IF(W12&gt;0,(AVERAGE(W$8:W12)),"")</f>
        <v>897.8</v>
      </c>
      <c r="Y12" s="4">
        <v>34824</v>
      </c>
      <c r="Z12" s="38">
        <f>IF(Y12&gt;0,(AVERAGE(Y$8:Y12)),"")</f>
        <v>34695.599999999999</v>
      </c>
      <c r="AA12" s="4">
        <v>241</v>
      </c>
      <c r="AB12" s="38">
        <f>IF(AA12&gt;0,(AVERAGE(AA$8:AA12)),"")</f>
        <v>234.2</v>
      </c>
      <c r="AC12" s="4">
        <v>820</v>
      </c>
      <c r="AD12" s="48">
        <f>IF(AC12&gt;0,(AVERAGE(AC$8:AC12)),"")</f>
        <v>867</v>
      </c>
      <c r="AE12" s="52">
        <v>1</v>
      </c>
      <c r="AF12" s="52"/>
      <c r="AG12" s="54">
        <f t="shared" si="0"/>
        <v>1312890</v>
      </c>
      <c r="AH12" s="48">
        <f>IF(AG12&gt;0,(AVERAGE(AG$8:AG12)),"")</f>
        <v>1300723.2</v>
      </c>
      <c r="AI12" s="50"/>
      <c r="AJ12" s="40">
        <v>394</v>
      </c>
      <c r="AK12" s="41">
        <f>IF(AJ12&gt;0,(AVERAGE(AJ$8:AJ12)),"")</f>
        <v>472.2</v>
      </c>
      <c r="AL12" s="13"/>
      <c r="AM12" s="4">
        <v>15389</v>
      </c>
      <c r="AN12" s="38">
        <f>IF(AM12&gt;0,(AVERAGE(AM$8:AM12)),"")</f>
        <v>16346.2</v>
      </c>
      <c r="AO12" s="13"/>
      <c r="AP12" s="70">
        <f t="shared" si="1"/>
        <v>1328673</v>
      </c>
      <c r="AQ12" s="38">
        <f>IF(AP12&gt;0,(AVERAGE(AP$8:AP12)),"")</f>
        <v>1317541.6000000001</v>
      </c>
      <c r="AR12" s="46"/>
      <c r="AS12" s="61">
        <v>1703</v>
      </c>
      <c r="AT12" s="38">
        <f>IF(AS12&gt;0,(AVERAGE(AS$8:AS12)),"")</f>
        <v>1860</v>
      </c>
      <c r="AU12" s="13"/>
      <c r="AV12" s="37">
        <f t="shared" si="2"/>
        <v>1330376</v>
      </c>
      <c r="AW12" s="38">
        <f>IF(AV12&gt;0,(AVERAGE(AV$8:AV12)),"")</f>
        <v>1319401.6000000001</v>
      </c>
      <c r="AX12" s="13"/>
      <c r="AY12" s="4">
        <v>124634</v>
      </c>
      <c r="AZ12" s="38">
        <f>IF(AY12&gt;0,(AVERAGE(AY$8:AY12)),"")</f>
        <v>123957.6</v>
      </c>
      <c r="BA12" s="6"/>
      <c r="BB12" s="7"/>
    </row>
    <row r="13" spans="1:54" s="2" customFormat="1" ht="13.15" customHeight="1" x14ac:dyDescent="0.2">
      <c r="A13" s="33">
        <f>A12</f>
        <v>2009</v>
      </c>
      <c r="B13" s="34" t="s">
        <v>54</v>
      </c>
      <c r="C13" s="4">
        <v>121270</v>
      </c>
      <c r="D13" s="38">
        <f>IF(C13&gt;0,(AVERAGE(C$8:C13)),"")</f>
        <v>121832.33333333333</v>
      </c>
      <c r="E13" s="4">
        <v>1748</v>
      </c>
      <c r="F13" s="38">
        <f>IF(E13&gt;0,(AVERAGE(E$8:E13)),"")</f>
        <v>1742.5</v>
      </c>
      <c r="G13" s="4">
        <v>238104</v>
      </c>
      <c r="H13" s="38">
        <f>IF(G13&gt;0,(AVERAGE(G$8:G13)),"")</f>
        <v>236503.5</v>
      </c>
      <c r="I13" s="72">
        <v>166536</v>
      </c>
      <c r="J13" s="38">
        <f>IF(I13&gt;0,(AVERAGE(I$8:I13)),"")</f>
        <v>166019.5</v>
      </c>
      <c r="K13" s="72">
        <v>122657</v>
      </c>
      <c r="L13" s="38">
        <f>IF(K13&gt;0,(AVERAGE(K$8:K13)),"")</f>
        <v>121676</v>
      </c>
      <c r="M13" s="4">
        <v>4291</v>
      </c>
      <c r="N13" s="38">
        <f>IF(M13&gt;0,(AVERAGE(M$8:M13)),"")</f>
        <v>4432</v>
      </c>
      <c r="O13" s="4">
        <v>23781</v>
      </c>
      <c r="P13" s="38">
        <f>IF(O13&gt;0,(AVERAGE(O$8:O13)),"")</f>
        <v>23871.833333333332</v>
      </c>
      <c r="Q13" s="68">
        <v>38549</v>
      </c>
      <c r="R13" s="69">
        <f>IF(Q13&gt;0,(AVERAGE(Q$8:Q13)),"")</f>
        <v>36307.166666666664</v>
      </c>
      <c r="S13" s="4">
        <v>524032</v>
      </c>
      <c r="T13" s="38">
        <f>IF(S13&gt;0,(AVERAGE(S$8:S13)),"")</f>
        <v>512554</v>
      </c>
      <c r="U13" s="37">
        <v>41995</v>
      </c>
      <c r="V13" s="38">
        <f>IF(U13&gt;0,(AVERAGE(U$8:U13)),"")</f>
        <v>42244.833333333336</v>
      </c>
      <c r="W13" s="4">
        <v>916</v>
      </c>
      <c r="X13" s="38">
        <f>IF(W13&gt;0,(AVERAGE(W$8:W13)),"")</f>
        <v>900.83333333333337</v>
      </c>
      <c r="Y13" s="4">
        <v>34899</v>
      </c>
      <c r="Z13" s="38">
        <f>IF(Y13&gt;0,(AVERAGE(Y$8:Y13)),"")</f>
        <v>34729.5</v>
      </c>
      <c r="AA13" s="4">
        <v>250</v>
      </c>
      <c r="AB13" s="38">
        <f>IF(AA13&gt;0,(AVERAGE(AA$8:AA13)),"")</f>
        <v>236.83333333333334</v>
      </c>
      <c r="AC13" s="4">
        <v>839</v>
      </c>
      <c r="AD13" s="48">
        <f>IF(AC13&gt;0,(AVERAGE(AC$8:AC13)),"")</f>
        <v>862.33333333333337</v>
      </c>
      <c r="AE13" s="53">
        <v>1</v>
      </c>
      <c r="AF13" s="53"/>
      <c r="AG13" s="54">
        <f t="shared" si="0"/>
        <v>1319868</v>
      </c>
      <c r="AH13" s="48">
        <f>IF(AG13&gt;0,(AVERAGE(AG$8:AG13)),"")</f>
        <v>1303914</v>
      </c>
      <c r="AI13" s="50"/>
      <c r="AJ13" s="40">
        <v>358</v>
      </c>
      <c r="AK13" s="41">
        <f>IF(AJ13&gt;0,(AVERAGE(AJ$8:AJ13)),"")</f>
        <v>453.16666666666669</v>
      </c>
      <c r="AL13" s="13"/>
      <c r="AM13" s="4">
        <v>15913</v>
      </c>
      <c r="AN13" s="38">
        <f>IF(AM13&gt;0,(AVERAGE(AM$8:AM13)),"")</f>
        <v>16274</v>
      </c>
      <c r="AO13" s="13"/>
      <c r="AP13" s="70">
        <f t="shared" si="1"/>
        <v>1336139</v>
      </c>
      <c r="AQ13" s="38">
        <f>IF(AP13&gt;0,(AVERAGE(AP$8:AP13)),"")</f>
        <v>1320641.1666666667</v>
      </c>
      <c r="AR13" s="46"/>
      <c r="AS13" s="61">
        <v>1793</v>
      </c>
      <c r="AT13" s="38">
        <f>IF(AS13&gt;0,(AVERAGE(AS$8:AS13)),"")</f>
        <v>1848.8333333333333</v>
      </c>
      <c r="AU13" s="13"/>
      <c r="AV13" s="37">
        <f t="shared" si="2"/>
        <v>1337932</v>
      </c>
      <c r="AW13" s="38">
        <f>IF(AV13&gt;0,(AVERAGE(AV$8:AV13)),"")</f>
        <v>1322490</v>
      </c>
      <c r="AX13" s="13"/>
      <c r="AY13" s="4">
        <v>125746</v>
      </c>
      <c r="AZ13" s="38">
        <f>IF(AY13&gt;0,(AVERAGE(AY$8:AY13)),"")</f>
        <v>124255.66666666667</v>
      </c>
      <c r="BA13" s="8"/>
      <c r="BB13" s="9"/>
    </row>
    <row r="14" spans="1:54" s="1" customFormat="1" x14ac:dyDescent="0.2">
      <c r="A14" s="33">
        <f>A13</f>
        <v>2009</v>
      </c>
      <c r="B14" s="34" t="s">
        <v>55</v>
      </c>
      <c r="C14" s="4">
        <v>120480</v>
      </c>
      <c r="D14" s="38">
        <f>IF(C14&gt;0,(AVERAGE(C$8:C14)),"")</f>
        <v>121639.14285714286</v>
      </c>
      <c r="E14" s="4">
        <v>1747</v>
      </c>
      <c r="F14" s="38">
        <f>IF(E14&gt;0,(AVERAGE(E$8:E14)),"")</f>
        <v>1743.1428571428571</v>
      </c>
      <c r="G14" s="4">
        <v>237858</v>
      </c>
      <c r="H14" s="38">
        <f>IF(G14&gt;0,(AVERAGE(G$8:G14)),"")</f>
        <v>236697</v>
      </c>
      <c r="I14" s="72">
        <v>166559</v>
      </c>
      <c r="J14" s="38">
        <f>IF(I14&gt;0,(AVERAGE(I$8:I14)),"")</f>
        <v>166096.57142857142</v>
      </c>
      <c r="K14" s="72">
        <v>123430</v>
      </c>
      <c r="L14" s="38">
        <f>IF(K14&gt;0,(AVERAGE(K$8:K14)),"")</f>
        <v>121926.57142857143</v>
      </c>
      <c r="M14" s="4">
        <v>4303</v>
      </c>
      <c r="N14" s="38">
        <f>IF(M14&gt;0,(AVERAGE(M$8:M14)),"")</f>
        <v>4413.5714285714284</v>
      </c>
      <c r="O14" s="4">
        <v>24226</v>
      </c>
      <c r="P14" s="38">
        <f>IF(O14&gt;0,(AVERAGE(O$8:O14)),"")</f>
        <v>23922.428571428572</v>
      </c>
      <c r="Q14" s="68">
        <v>39948</v>
      </c>
      <c r="R14" s="69">
        <f>IF(Q14&gt;0,(AVERAGE(Q$8:Q14)),"")</f>
        <v>36827.285714285717</v>
      </c>
      <c r="S14" s="4">
        <v>533044</v>
      </c>
      <c r="T14" s="38">
        <f>IF(S14&gt;0,(AVERAGE(S$8:S14)),"")</f>
        <v>515481.14285714284</v>
      </c>
      <c r="U14" s="37">
        <v>42055</v>
      </c>
      <c r="V14" s="38">
        <f>IF(U14&gt;0,(AVERAGE(U$8:U14)),"")</f>
        <v>42217.714285714283</v>
      </c>
      <c r="W14" s="4">
        <v>888</v>
      </c>
      <c r="X14" s="38">
        <f>IF(W14&gt;0,(AVERAGE(W$8:W14)),"")</f>
        <v>899</v>
      </c>
      <c r="Y14" s="4">
        <v>36357</v>
      </c>
      <c r="Z14" s="38">
        <f>IF(Y14&gt;0,(AVERAGE(Y$8:Y14)),"")</f>
        <v>34962</v>
      </c>
      <c r="AA14" s="4">
        <v>246</v>
      </c>
      <c r="AB14" s="38">
        <f>IF(AA14&gt;0,(AVERAGE(AA$8:AA14)),"")</f>
        <v>238.14285714285714</v>
      </c>
      <c r="AC14" s="4">
        <v>878</v>
      </c>
      <c r="AD14" s="48">
        <f>IF(AC14&gt;0,(AVERAGE(AC$8:AC14)),"")</f>
        <v>864.57142857142856</v>
      </c>
      <c r="AE14" s="52">
        <v>1</v>
      </c>
      <c r="AF14" s="52"/>
      <c r="AG14" s="54">
        <f t="shared" si="0"/>
        <v>1332020</v>
      </c>
      <c r="AH14" s="48">
        <f>IF(AG14&gt;0,(AVERAGE(AG$8:AG14)),"")</f>
        <v>1307929.142857143</v>
      </c>
      <c r="AI14" s="50"/>
      <c r="AJ14" s="40">
        <v>352</v>
      </c>
      <c r="AK14" s="41">
        <f>IF(AJ14&gt;0,(AVERAGE(AJ$8:AJ14)),"")</f>
        <v>438.71428571428572</v>
      </c>
      <c r="AL14" s="13"/>
      <c r="AM14" s="4">
        <v>16382</v>
      </c>
      <c r="AN14" s="38">
        <f>IF(AM14&gt;0,(AVERAGE(AM$8:AM14)),"")</f>
        <v>16289.428571428571</v>
      </c>
      <c r="AO14" s="13"/>
      <c r="AP14" s="70">
        <f t="shared" si="1"/>
        <v>1348754</v>
      </c>
      <c r="AQ14" s="38">
        <f>IF(AP14&gt;0,(AVERAGE(AP$8:AP14)),"")</f>
        <v>1324657.2857142857</v>
      </c>
      <c r="AR14" s="46"/>
      <c r="AS14" s="61">
        <v>1795</v>
      </c>
      <c r="AT14" s="38">
        <f>IF(AS14&gt;0,(AVERAGE(AS$8:AS14)),"")</f>
        <v>1841.1428571428571</v>
      </c>
      <c r="AU14" s="13"/>
      <c r="AV14" s="37">
        <f t="shared" si="2"/>
        <v>1350549</v>
      </c>
      <c r="AW14" s="38">
        <f>IF(AV14&gt;0,(AVERAGE(AV$8:AV14)),"")</f>
        <v>1326498.4285714286</v>
      </c>
      <c r="AX14" s="13"/>
      <c r="AY14" s="4">
        <v>127857</v>
      </c>
      <c r="AZ14" s="38">
        <f>IF(AY14&gt;0,(AVERAGE(AY$8:AY14)),"")</f>
        <v>124770.14285714286</v>
      </c>
      <c r="BA14" s="6"/>
      <c r="BB14" s="7"/>
    </row>
    <row r="15" spans="1:54" s="1" customFormat="1" x14ac:dyDescent="0.2">
      <c r="A15" s="33">
        <f>A14</f>
        <v>2009</v>
      </c>
      <c r="B15" s="34" t="s">
        <v>56</v>
      </c>
      <c r="C15" s="4">
        <v>119992</v>
      </c>
      <c r="D15" s="38">
        <f>IF(C15&gt;0,(AVERAGE(C$8:C15)),"")</f>
        <v>121433.25</v>
      </c>
      <c r="E15" s="4">
        <v>1755</v>
      </c>
      <c r="F15" s="38">
        <f>IF(E15&gt;0,(AVERAGE(E$8:E15)),"")</f>
        <v>1744.625</v>
      </c>
      <c r="G15" s="4">
        <v>238326</v>
      </c>
      <c r="H15" s="38">
        <f>IF(G15&gt;0,(AVERAGE(G$8:G15)),"")</f>
        <v>236900.625</v>
      </c>
      <c r="I15" s="72">
        <v>167342</v>
      </c>
      <c r="J15" s="38">
        <f>IF(I15&gt;0,(AVERAGE(I$8:I15)),"")</f>
        <v>166252.25</v>
      </c>
      <c r="K15" s="72">
        <v>125517</v>
      </c>
      <c r="L15" s="38">
        <f>IF(K15&gt;0,(AVERAGE(K$8:K15)),"")</f>
        <v>122375.375</v>
      </c>
      <c r="M15" s="4">
        <v>4325</v>
      </c>
      <c r="N15" s="38">
        <f>IF(M15&gt;0,(AVERAGE(M$8:M15)),"")</f>
        <v>4402.5</v>
      </c>
      <c r="O15" s="4">
        <v>24495</v>
      </c>
      <c r="P15" s="38">
        <f>IF(O15&gt;0,(AVERAGE(O$8:O15)),"")</f>
        <v>23994</v>
      </c>
      <c r="Q15" s="68">
        <v>41371</v>
      </c>
      <c r="R15" s="69">
        <f>IF(Q15&gt;0,(AVERAGE(Q$8:Q15)),"")</f>
        <v>37395.25</v>
      </c>
      <c r="S15" s="4">
        <v>541433</v>
      </c>
      <c r="T15" s="38">
        <f>IF(S15&gt;0,(AVERAGE(S$8:S15)),"")</f>
        <v>518725.125</v>
      </c>
      <c r="U15" s="37">
        <v>41994</v>
      </c>
      <c r="V15" s="38">
        <f>IF(U15&gt;0,(AVERAGE(U$8:U15)),"")</f>
        <v>42189.75</v>
      </c>
      <c r="W15" s="4">
        <v>885</v>
      </c>
      <c r="X15" s="38">
        <f>IF(W15&gt;0,(AVERAGE(W$8:W15)),"")</f>
        <v>897.25</v>
      </c>
      <c r="Y15" s="4">
        <v>37089</v>
      </c>
      <c r="Z15" s="38">
        <f>IF(Y15&gt;0,(AVERAGE(Y$8:Y15)),"")</f>
        <v>35227.875</v>
      </c>
      <c r="AA15" s="4">
        <v>243</v>
      </c>
      <c r="AB15" s="38">
        <f>IF(AA15&gt;0,(AVERAGE(AA$8:AA15)),"")</f>
        <v>238.75</v>
      </c>
      <c r="AC15" s="4">
        <v>876</v>
      </c>
      <c r="AD15" s="48">
        <f>IF(AC15&gt;0,(AVERAGE(AC$8:AC15)),"")</f>
        <v>866</v>
      </c>
      <c r="AE15" s="52">
        <v>1</v>
      </c>
      <c r="AF15" s="52"/>
      <c r="AG15" s="54">
        <f t="shared" si="0"/>
        <v>1345644</v>
      </c>
      <c r="AH15" s="48">
        <f>IF(AG15&gt;0,(AVERAGE(AG$8:AG15)),"")</f>
        <v>1312643.5</v>
      </c>
      <c r="AI15" s="50"/>
      <c r="AJ15" s="40">
        <v>319</v>
      </c>
      <c r="AK15" s="41">
        <f>IF(AJ15&gt;0,(AVERAGE(AJ$8:AJ15)),"")</f>
        <v>423.75</v>
      </c>
      <c r="AL15" s="13"/>
      <c r="AM15" s="4">
        <v>16818</v>
      </c>
      <c r="AN15" s="38">
        <f>IF(AM15&gt;0,(AVERAGE(AM$8:AM15)),"")</f>
        <v>16355.5</v>
      </c>
      <c r="AO15" s="13"/>
      <c r="AP15" s="70">
        <f t="shared" si="1"/>
        <v>1362781</v>
      </c>
      <c r="AQ15" s="38">
        <f>IF(AP15&gt;0,(AVERAGE(AP$8:AP15)),"")</f>
        <v>1329422.75</v>
      </c>
      <c r="AR15" s="46"/>
      <c r="AS15" s="61">
        <v>1832</v>
      </c>
      <c r="AT15" s="38">
        <f>IF(AS15&gt;0,(AVERAGE(AS$8:AS15)),"")</f>
        <v>1840</v>
      </c>
      <c r="AU15" s="13"/>
      <c r="AV15" s="37">
        <f t="shared" si="2"/>
        <v>1364613</v>
      </c>
      <c r="AW15" s="38">
        <f>IF(AV15&gt;0,(AVERAGE(AV$8:AV15)),"")</f>
        <v>1331262.75</v>
      </c>
      <c r="AX15" s="13"/>
      <c r="AY15" s="4">
        <v>129010</v>
      </c>
      <c r="AZ15" s="38">
        <f>IF(AY15&gt;0,(AVERAGE(AY$8:AY15)),"")</f>
        <v>125300.125</v>
      </c>
    </row>
    <row r="16" spans="1:54" s="3" customFormat="1" ht="13.5" thickBot="1" x14ac:dyDescent="0.25">
      <c r="A16" s="35">
        <f>A15</f>
        <v>2009</v>
      </c>
      <c r="B16" s="36" t="s">
        <v>57</v>
      </c>
      <c r="C16" s="10">
        <v>119854</v>
      </c>
      <c r="D16" s="11">
        <f>IF(C16&gt;0,(AVERAGE(C$8:C16)),"")</f>
        <v>121257.77777777778</v>
      </c>
      <c r="E16" s="10">
        <v>1751</v>
      </c>
      <c r="F16" s="11">
        <f>IF(E16&gt;0,(AVERAGE(E$8:E16)),"")</f>
        <v>1745.3333333333333</v>
      </c>
      <c r="G16" s="10">
        <v>238970</v>
      </c>
      <c r="H16" s="11">
        <f>IF(G16&gt;0,(AVERAGE(G$8:G16)),"")</f>
        <v>237130.55555555556</v>
      </c>
      <c r="I16" s="73">
        <v>167728</v>
      </c>
      <c r="J16" s="11">
        <f>IF(I16&gt;0,(AVERAGE(I$8:I16)),"")</f>
        <v>166416.22222222222</v>
      </c>
      <c r="K16" s="73">
        <v>126569</v>
      </c>
      <c r="L16" s="11">
        <f>IF(K16&gt;0,(AVERAGE(K$8:K16)),"")</f>
        <v>122841.33333333333</v>
      </c>
      <c r="M16" s="10">
        <v>4312</v>
      </c>
      <c r="N16" s="11">
        <f>IF(M16&gt;0,(AVERAGE(M$8:M16)),"")</f>
        <v>4392.4444444444443</v>
      </c>
      <c r="O16" s="10">
        <v>24363</v>
      </c>
      <c r="P16" s="11">
        <f>IF(O16&gt;0,(AVERAGE(O$8:O16)),"")</f>
        <v>24035</v>
      </c>
      <c r="Q16" s="74">
        <v>42414</v>
      </c>
      <c r="R16" s="75">
        <f>IF(Q16&gt;0,(AVERAGE(Q$8:Q16)),"")</f>
        <v>37952.888888888891</v>
      </c>
      <c r="S16" s="10">
        <v>546649</v>
      </c>
      <c r="T16" s="11">
        <f>IF(S16&gt;0,(AVERAGE(S$8:S16)),"")</f>
        <v>521827.77777777775</v>
      </c>
      <c r="U16" s="39">
        <v>41617</v>
      </c>
      <c r="V16" s="11">
        <f>IF(U16&gt;0,(AVERAGE(U$8:U16)),"")</f>
        <v>42126.111111111109</v>
      </c>
      <c r="W16" s="10">
        <v>858</v>
      </c>
      <c r="X16" s="11">
        <f>IF(W16&gt;0,(AVERAGE(W$8:W16)),"")</f>
        <v>892.88888888888891</v>
      </c>
      <c r="Y16" s="10">
        <v>37080</v>
      </c>
      <c r="Z16" s="11">
        <f>IF(Y16&gt;0,(AVERAGE(Y$8:Y16)),"")</f>
        <v>35433.666666666664</v>
      </c>
      <c r="AA16" s="10">
        <v>249</v>
      </c>
      <c r="AB16" s="11">
        <f>IF(AA16&gt;0,(AVERAGE(AA$8:AA16)),"")</f>
        <v>239.88888888888889</v>
      </c>
      <c r="AC16" s="10">
        <v>915</v>
      </c>
      <c r="AD16" s="49">
        <f>IF(AC16&gt;0,(AVERAGE(AC$8:AC16)),"")</f>
        <v>871.44444444444446</v>
      </c>
      <c r="AE16" s="56"/>
      <c r="AF16" s="57"/>
      <c r="AG16" s="58">
        <f t="shared" si="0"/>
        <v>1353329</v>
      </c>
      <c r="AH16" s="49">
        <f>IF(AG16&gt;0,(AVERAGE(AG$8:AG16)),"")</f>
        <v>1317164.111111111</v>
      </c>
      <c r="AI16" s="51"/>
      <c r="AJ16" s="42">
        <v>348</v>
      </c>
      <c r="AK16" s="43">
        <f>IF(AJ16&gt;0,(AVERAGE(AJ$8:AJ16)),"")</f>
        <v>415.33333333333331</v>
      </c>
      <c r="AL16" s="14"/>
      <c r="AM16" s="10">
        <v>17240</v>
      </c>
      <c r="AN16" s="11">
        <f>IF(AM16&gt;0,(AVERAGE(AM$8:AM16)),"")</f>
        <v>16453.777777777777</v>
      </c>
      <c r="AO16" s="14"/>
      <c r="AP16" s="76">
        <f t="shared" si="1"/>
        <v>1370917</v>
      </c>
      <c r="AQ16" s="11">
        <f>IF(AP16&gt;0,(AVERAGE(AP$8:AP16)),"")</f>
        <v>1334033.2222222222</v>
      </c>
      <c r="AR16" s="47"/>
      <c r="AS16" s="77">
        <v>1870</v>
      </c>
      <c r="AT16" s="11">
        <f>IF(AS16&gt;0,(AVERAGE(AS$8:AS16)),"")</f>
        <v>1843.3333333333333</v>
      </c>
      <c r="AU16" s="14"/>
      <c r="AV16" s="39">
        <f t="shared" si="2"/>
        <v>1372787</v>
      </c>
      <c r="AW16" s="11">
        <f>IF(AV16&gt;0,(AVERAGE(AV$8:AV16)),"")</f>
        <v>1335876.5555555555</v>
      </c>
      <c r="AX16" s="14"/>
      <c r="AY16" s="10">
        <v>129972</v>
      </c>
      <c r="AZ16" s="11">
        <f>IF(AY16&gt;0,(AVERAGE(AY$8:AY16)),"")</f>
        <v>125819.22222222222</v>
      </c>
      <c r="BA16" s="60"/>
    </row>
    <row r="17" spans="3:52" s="1" customFormat="1" ht="13.15" customHeight="1" x14ac:dyDescent="0.2">
      <c r="C17" s="6"/>
      <c r="D17" s="6"/>
      <c r="E17" s="6"/>
      <c r="F17" s="6"/>
      <c r="G17" s="6"/>
      <c r="H17" s="6"/>
      <c r="I17" s="6"/>
      <c r="J17" s="6"/>
      <c r="K17" s="6"/>
      <c r="L17" s="6"/>
      <c r="M17" s="78"/>
      <c r="N17" s="12"/>
      <c r="O17" s="6"/>
      <c r="P17" s="12"/>
      <c r="Q17" s="12"/>
      <c r="R17" s="12"/>
      <c r="S17" s="6"/>
      <c r="T17" s="12"/>
      <c r="U17" s="12"/>
      <c r="V17" s="12"/>
      <c r="W17" s="6"/>
      <c r="X17" s="12"/>
      <c r="Y17" s="3"/>
      <c r="Z17" s="12"/>
      <c r="AC17" s="6" t="s">
        <v>1</v>
      </c>
      <c r="AD17" s="59"/>
      <c r="AE17"/>
      <c r="AF17"/>
      <c r="AG17"/>
      <c r="AH17"/>
      <c r="AL17" s="79"/>
      <c r="AN17" s="12"/>
      <c r="AP17" s="6"/>
      <c r="AQ17" s="12"/>
      <c r="AS17" s="12"/>
      <c r="AT17" s="12"/>
      <c r="AV17" s="12"/>
      <c r="AW17" s="12"/>
      <c r="AZ17" s="12"/>
    </row>
    <row r="18" spans="3:52" s="1" customFormat="1" x14ac:dyDescent="0.2">
      <c r="I18" s="6"/>
      <c r="K18" s="6"/>
      <c r="Q18" s="6"/>
      <c r="AE18"/>
      <c r="AF18"/>
      <c r="AG18"/>
      <c r="AH18"/>
      <c r="AP18" s="6"/>
      <c r="AS18" s="12"/>
    </row>
  </sheetData>
  <mergeCells count="42">
    <mergeCell ref="C4:D4"/>
    <mergeCell ref="E4:F4"/>
    <mergeCell ref="G4:H4"/>
    <mergeCell ref="I4:J4"/>
    <mergeCell ref="K4:L4"/>
    <mergeCell ref="M4:N4"/>
    <mergeCell ref="S4:T4"/>
    <mergeCell ref="AM4:AN4"/>
    <mergeCell ref="AA4:AB4"/>
    <mergeCell ref="AC4:AD4"/>
    <mergeCell ref="AE4:AF4"/>
    <mergeCell ref="AJ4:AK4"/>
    <mergeCell ref="U4:V4"/>
    <mergeCell ref="W4:X4"/>
    <mergeCell ref="Y4:Z4"/>
    <mergeCell ref="O4:P4"/>
    <mergeCell ref="Q4:R4"/>
    <mergeCell ref="AS1:AT1"/>
    <mergeCell ref="AV1:AW1"/>
    <mergeCell ref="AY1:AZ1"/>
    <mergeCell ref="Q1:R1"/>
    <mergeCell ref="S1:T1"/>
    <mergeCell ref="U1:V1"/>
    <mergeCell ref="W1:X1"/>
    <mergeCell ref="AE1:AF1"/>
    <mergeCell ref="AG1:AH1"/>
    <mergeCell ref="AJ1:AK1"/>
    <mergeCell ref="AM1:AN1"/>
    <mergeCell ref="AA1:AB1"/>
    <mergeCell ref="AC1:AD1"/>
    <mergeCell ref="AJ2:AJ3"/>
    <mergeCell ref="AK2:AK3"/>
    <mergeCell ref="AP1:AQ1"/>
    <mergeCell ref="M1:N1"/>
    <mergeCell ref="O1:P1"/>
    <mergeCell ref="Y1:Z1"/>
    <mergeCell ref="I1:J1"/>
    <mergeCell ref="K1:L1"/>
    <mergeCell ref="A1:B1"/>
    <mergeCell ref="C1:D1"/>
    <mergeCell ref="E1:F1"/>
    <mergeCell ref="G1:H1"/>
  </mergeCells>
  <phoneticPr fontId="5"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DBC38-DC1A-4D10-9EA6-5611132A6B69}">
  <dimension ref="A1:BF34"/>
  <sheetViews>
    <sheetView workbookViewId="0"/>
  </sheetViews>
  <sheetFormatPr defaultRowHeight="12.75" x14ac:dyDescent="0.2"/>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 min="57" max="57" width="12" customWidth="1"/>
    <col min="58" max="58" width="9.140625" bestFit="1" customWidth="1"/>
  </cols>
  <sheetData>
    <row r="1" spans="1:58" ht="15.75" x14ac:dyDescent="0.25">
      <c r="A1" s="179"/>
      <c r="B1" s="83"/>
      <c r="C1" s="125" t="s">
        <v>63</v>
      </c>
      <c r="D1" s="83"/>
      <c r="E1" s="144"/>
      <c r="F1" s="143"/>
      <c r="G1" s="144"/>
      <c r="H1" s="144"/>
      <c r="I1" s="84"/>
      <c r="J1" s="179"/>
      <c r="K1" s="180"/>
      <c r="L1" s="179"/>
      <c r="M1" s="180"/>
      <c r="N1" s="179"/>
      <c r="O1" s="144"/>
      <c r="P1" s="179"/>
      <c r="Q1" s="180"/>
      <c r="R1" s="179"/>
      <c r="S1" s="180"/>
      <c r="T1" s="179"/>
      <c r="U1" s="180"/>
      <c r="V1" s="179"/>
      <c r="W1" s="180"/>
      <c r="X1" s="179"/>
      <c r="Y1" s="181"/>
      <c r="Z1" s="182"/>
      <c r="AA1" s="180"/>
      <c r="AB1" s="179"/>
      <c r="AC1" s="181"/>
      <c r="AD1" s="179"/>
      <c r="AE1" s="180"/>
      <c r="AF1" s="179"/>
      <c r="AG1" s="179"/>
      <c r="AH1" s="179"/>
      <c r="AI1" s="179"/>
      <c r="AJ1" s="180"/>
      <c r="AK1" s="179"/>
      <c r="AL1" s="179"/>
      <c r="AM1" s="180"/>
      <c r="AN1" s="179"/>
      <c r="AO1" s="179"/>
      <c r="AP1" s="179"/>
      <c r="AQ1" s="179"/>
      <c r="AR1" s="179"/>
      <c r="AS1" s="183"/>
      <c r="AT1" s="183"/>
      <c r="AU1" s="183"/>
      <c r="AV1" s="179"/>
      <c r="AW1" s="179"/>
      <c r="AX1" s="179"/>
      <c r="AY1" s="184"/>
      <c r="AZ1" s="179"/>
    </row>
    <row r="2" spans="1:58" x14ac:dyDescent="0.2">
      <c r="A2" s="185"/>
      <c r="B2" s="143" t="s">
        <v>1</v>
      </c>
      <c r="C2" s="144"/>
      <c r="D2" s="143"/>
      <c r="E2" s="144"/>
      <c r="F2" s="143"/>
      <c r="G2" s="144"/>
      <c r="H2" s="144"/>
      <c r="I2" s="143"/>
      <c r="J2" s="179"/>
      <c r="K2" s="180"/>
      <c r="L2" s="179"/>
      <c r="M2" s="180"/>
      <c r="N2" s="179"/>
      <c r="O2" s="144"/>
      <c r="P2" s="179"/>
      <c r="Q2" s="180"/>
      <c r="R2" s="179"/>
      <c r="S2" s="180"/>
      <c r="T2" s="179"/>
      <c r="U2" s="126"/>
      <c r="V2" s="179"/>
      <c r="W2" s="126"/>
      <c r="X2" s="179"/>
      <c r="Y2" s="181"/>
      <c r="Z2" s="186"/>
      <c r="AA2" s="180"/>
      <c r="AB2" s="179"/>
      <c r="AC2" s="181"/>
      <c r="AD2" s="179"/>
      <c r="AE2" s="180"/>
      <c r="AF2" s="179"/>
      <c r="AG2" s="179"/>
      <c r="AH2" s="179"/>
      <c r="AI2" s="179"/>
      <c r="AJ2" s="180"/>
      <c r="AK2" s="179"/>
      <c r="AL2" s="179"/>
      <c r="AM2" s="180"/>
      <c r="AN2" s="179"/>
      <c r="AO2" s="179"/>
      <c r="AP2" s="87" t="s">
        <v>2</v>
      </c>
      <c r="AQ2" s="179"/>
      <c r="AR2" s="179"/>
      <c r="AS2" s="183"/>
      <c r="AT2" s="183"/>
      <c r="AU2" s="183"/>
      <c r="AV2" s="179"/>
      <c r="AW2" s="179"/>
      <c r="AX2" s="179"/>
      <c r="AY2" s="184"/>
      <c r="AZ2" s="179"/>
    </row>
    <row r="3" spans="1:58" ht="13.5" thickBot="1" x14ac:dyDescent="0.25">
      <c r="A3" s="187"/>
      <c r="B3" s="143" t="s">
        <v>1</v>
      </c>
      <c r="C3" s="144" t="s">
        <v>1</v>
      </c>
      <c r="D3" s="143"/>
      <c r="E3" s="144"/>
      <c r="F3" s="143"/>
      <c r="G3" s="144"/>
      <c r="H3" s="144"/>
      <c r="I3" s="143"/>
      <c r="J3" s="179"/>
      <c r="K3" s="180"/>
      <c r="L3" s="179"/>
      <c r="M3" s="180"/>
      <c r="N3" s="179"/>
      <c r="O3" s="144"/>
      <c r="P3" s="179"/>
      <c r="Q3" s="180"/>
      <c r="R3" s="179"/>
      <c r="S3" s="180"/>
      <c r="T3" s="179"/>
      <c r="U3" s="126"/>
      <c r="V3" s="179"/>
      <c r="W3" s="188"/>
      <c r="X3" s="189"/>
      <c r="Y3" s="181"/>
      <c r="Z3" s="187"/>
      <c r="AA3" s="180"/>
      <c r="AB3" s="179"/>
      <c r="AC3" s="180"/>
      <c r="AD3" s="186"/>
      <c r="AE3" s="181"/>
      <c r="AF3" s="186"/>
      <c r="AG3" s="186"/>
      <c r="AH3" s="186"/>
      <c r="AI3" s="179"/>
      <c r="AJ3" s="180"/>
      <c r="AK3" s="179"/>
      <c r="AL3" s="179"/>
      <c r="AM3" s="180"/>
      <c r="AN3" s="179"/>
      <c r="AO3" s="179"/>
      <c r="AP3" s="87"/>
      <c r="AQ3" s="179"/>
      <c r="AR3" s="179"/>
      <c r="AS3" s="183"/>
      <c r="AT3" s="183"/>
      <c r="AU3" s="183"/>
      <c r="AV3" s="186"/>
      <c r="AW3" s="186"/>
      <c r="AX3" s="179"/>
      <c r="AY3" s="184"/>
      <c r="AZ3" s="179"/>
    </row>
    <row r="4" spans="1:58" ht="25.5" customHeight="1" x14ac:dyDescent="0.2">
      <c r="A4" s="295" t="s">
        <v>64</v>
      </c>
      <c r="B4" s="284"/>
      <c r="C4" s="296" t="s">
        <v>4</v>
      </c>
      <c r="D4" s="297"/>
      <c r="E4" s="296" t="s">
        <v>5</v>
      </c>
      <c r="F4" s="297"/>
      <c r="G4" s="298" t="s">
        <v>6</v>
      </c>
      <c r="H4" s="299"/>
      <c r="I4" s="283" t="s">
        <v>7</v>
      </c>
      <c r="J4" s="293"/>
      <c r="K4" s="283" t="s">
        <v>8</v>
      </c>
      <c r="L4" s="293"/>
      <c r="M4" s="301" t="s">
        <v>9</v>
      </c>
      <c r="N4" s="302"/>
      <c r="O4" s="296" t="s">
        <v>10</v>
      </c>
      <c r="P4" s="297"/>
      <c r="Q4" s="296" t="s">
        <v>11</v>
      </c>
      <c r="R4" s="297"/>
      <c r="S4" s="283" t="s">
        <v>12</v>
      </c>
      <c r="T4" s="293"/>
      <c r="U4" s="283" t="s">
        <v>13</v>
      </c>
      <c r="V4" s="293"/>
      <c r="W4" s="283" t="s">
        <v>14</v>
      </c>
      <c r="X4" s="293"/>
      <c r="Y4" s="286" t="s">
        <v>15</v>
      </c>
      <c r="Z4" s="303"/>
      <c r="AA4" s="279" t="s">
        <v>16</v>
      </c>
      <c r="AB4" s="282"/>
      <c r="AC4" s="291" t="s">
        <v>65</v>
      </c>
      <c r="AD4" s="304"/>
      <c r="AE4" s="291" t="s">
        <v>17</v>
      </c>
      <c r="AF4" s="282"/>
      <c r="AG4" s="283" t="s">
        <v>18</v>
      </c>
      <c r="AH4" s="284"/>
      <c r="AI4" s="89"/>
      <c r="AJ4" s="300" t="s">
        <v>19</v>
      </c>
      <c r="AK4" s="284"/>
      <c r="AL4" s="89"/>
      <c r="AM4" s="286" t="s">
        <v>20</v>
      </c>
      <c r="AN4" s="284"/>
      <c r="AO4" s="89"/>
      <c r="AP4" s="287" t="s">
        <v>21</v>
      </c>
      <c r="AQ4" s="288"/>
      <c r="AR4" s="89"/>
      <c r="AS4" s="289" t="s">
        <v>22</v>
      </c>
      <c r="AT4" s="290"/>
      <c r="AU4" s="90"/>
      <c r="AV4" s="291" t="s">
        <v>23</v>
      </c>
      <c r="AW4" s="292"/>
      <c r="AX4" s="89"/>
      <c r="AY4" s="283" t="s">
        <v>24</v>
      </c>
      <c r="AZ4" s="293"/>
      <c r="BA4" s="89"/>
      <c r="BB4" s="285" t="s">
        <v>25</v>
      </c>
      <c r="BC4" s="285"/>
      <c r="BD4" s="89"/>
      <c r="BE4" s="285" t="s">
        <v>26</v>
      </c>
      <c r="BF4" s="285"/>
    </row>
    <row r="5" spans="1:58" x14ac:dyDescent="0.2">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75" t="s">
        <v>29</v>
      </c>
      <c r="AK5" s="277" t="s">
        <v>30</v>
      </c>
      <c r="AL5" s="95"/>
      <c r="AM5" s="127" t="s">
        <v>1</v>
      </c>
      <c r="AN5" s="94" t="s">
        <v>29</v>
      </c>
      <c r="AO5" s="95"/>
      <c r="AP5" s="93" t="s">
        <v>1</v>
      </c>
      <c r="AQ5" s="94" t="s">
        <v>29</v>
      </c>
      <c r="AR5" s="95"/>
      <c r="AS5" s="96" t="s">
        <v>1</v>
      </c>
      <c r="AT5" s="97" t="s">
        <v>29</v>
      </c>
      <c r="AU5" s="98"/>
      <c r="AV5" s="93" t="s">
        <v>1</v>
      </c>
      <c r="AW5" s="94" t="s">
        <v>29</v>
      </c>
      <c r="AX5" s="95"/>
      <c r="AY5" s="128" t="s">
        <v>1</v>
      </c>
      <c r="AZ5" s="94" t="s">
        <v>29</v>
      </c>
      <c r="BA5" s="95"/>
      <c r="BB5" s="162"/>
      <c r="BC5" s="162" t="s">
        <v>29</v>
      </c>
      <c r="BD5" s="95"/>
      <c r="BE5" s="162"/>
      <c r="BF5" s="162" t="s">
        <v>29</v>
      </c>
    </row>
    <row r="6" spans="1:58" x14ac:dyDescent="0.2">
      <c r="A6" s="151" t="s">
        <v>31</v>
      </c>
      <c r="B6" s="152" t="s">
        <v>32</v>
      </c>
      <c r="C6" s="150" t="s">
        <v>29</v>
      </c>
      <c r="D6" s="146" t="s">
        <v>33</v>
      </c>
      <c r="E6" s="150" t="s">
        <v>29</v>
      </c>
      <c r="F6" s="146" t="s">
        <v>33</v>
      </c>
      <c r="G6" s="150" t="s">
        <v>29</v>
      </c>
      <c r="H6" s="146" t="s">
        <v>33</v>
      </c>
      <c r="I6" s="147" t="s">
        <v>29</v>
      </c>
      <c r="J6" s="146" t="s">
        <v>33</v>
      </c>
      <c r="K6" s="150" t="s">
        <v>29</v>
      </c>
      <c r="L6" s="146" t="s">
        <v>33</v>
      </c>
      <c r="M6" s="150" t="s">
        <v>29</v>
      </c>
      <c r="N6" s="146" t="s">
        <v>33</v>
      </c>
      <c r="O6" s="150" t="s">
        <v>29</v>
      </c>
      <c r="P6" s="146" t="s">
        <v>33</v>
      </c>
      <c r="Q6" s="150" t="s">
        <v>29</v>
      </c>
      <c r="R6" s="146" t="s">
        <v>33</v>
      </c>
      <c r="S6" s="150" t="s">
        <v>29</v>
      </c>
      <c r="T6" s="146" t="s">
        <v>33</v>
      </c>
      <c r="U6" s="150" t="s">
        <v>29</v>
      </c>
      <c r="V6" s="146" t="s">
        <v>33</v>
      </c>
      <c r="W6" s="150" t="s">
        <v>29</v>
      </c>
      <c r="X6" s="146" t="s">
        <v>33</v>
      </c>
      <c r="Y6" s="150" t="s">
        <v>29</v>
      </c>
      <c r="Z6" s="146" t="s">
        <v>33</v>
      </c>
      <c r="AA6" s="150" t="s">
        <v>29</v>
      </c>
      <c r="AB6" s="146" t="s">
        <v>33</v>
      </c>
      <c r="AC6" s="150" t="s">
        <v>29</v>
      </c>
      <c r="AD6" s="146" t="s">
        <v>33</v>
      </c>
      <c r="AE6" s="150" t="s">
        <v>29</v>
      </c>
      <c r="AF6" s="146" t="s">
        <v>33</v>
      </c>
      <c r="AG6" s="147" t="s">
        <v>29</v>
      </c>
      <c r="AH6" s="146" t="s">
        <v>33</v>
      </c>
      <c r="AI6" s="104"/>
      <c r="AJ6" s="276"/>
      <c r="AK6" s="278"/>
      <c r="AL6" s="104"/>
      <c r="AM6" s="150" t="s">
        <v>29</v>
      </c>
      <c r="AN6" s="146" t="s">
        <v>33</v>
      </c>
      <c r="AO6" s="104"/>
      <c r="AP6" s="147" t="s">
        <v>29</v>
      </c>
      <c r="AQ6" s="146" t="s">
        <v>33</v>
      </c>
      <c r="AR6" s="104"/>
      <c r="AS6" s="148" t="s">
        <v>29</v>
      </c>
      <c r="AT6" s="149" t="s">
        <v>33</v>
      </c>
      <c r="AU6" s="107"/>
      <c r="AV6" s="147" t="s">
        <v>29</v>
      </c>
      <c r="AW6" s="146" t="s">
        <v>33</v>
      </c>
      <c r="AX6" s="104"/>
      <c r="AY6" s="145" t="s">
        <v>29</v>
      </c>
      <c r="AZ6" s="146" t="s">
        <v>33</v>
      </c>
      <c r="BA6" s="104"/>
      <c r="BB6" s="162" t="s">
        <v>29</v>
      </c>
      <c r="BC6" s="162" t="s">
        <v>33</v>
      </c>
      <c r="BD6" s="104"/>
      <c r="BE6" s="162" t="s">
        <v>29</v>
      </c>
      <c r="BF6" s="162" t="s">
        <v>33</v>
      </c>
    </row>
    <row r="7" spans="1:58" ht="37.5" customHeight="1" thickBot="1" x14ac:dyDescent="0.25">
      <c r="A7" s="108"/>
      <c r="B7" s="109"/>
      <c r="C7" s="270" t="s">
        <v>34</v>
      </c>
      <c r="D7" s="271"/>
      <c r="E7" s="270" t="s">
        <v>35</v>
      </c>
      <c r="F7" s="271"/>
      <c r="G7" s="270" t="s">
        <v>36</v>
      </c>
      <c r="H7" s="271"/>
      <c r="I7" s="270" t="s">
        <v>37</v>
      </c>
      <c r="J7" s="271"/>
      <c r="K7" s="270" t="s">
        <v>38</v>
      </c>
      <c r="L7" s="271"/>
      <c r="M7" s="270" t="s">
        <v>39</v>
      </c>
      <c r="N7" s="271"/>
      <c r="O7" s="270" t="s">
        <v>10</v>
      </c>
      <c r="P7" s="271"/>
      <c r="Q7" s="270" t="s">
        <v>40</v>
      </c>
      <c r="R7" s="271"/>
      <c r="S7" s="270" t="s">
        <v>41</v>
      </c>
      <c r="T7" s="271"/>
      <c r="U7" s="270" t="s">
        <v>42</v>
      </c>
      <c r="V7" s="271"/>
      <c r="W7" s="270" t="s">
        <v>14</v>
      </c>
      <c r="X7" s="271"/>
      <c r="Y7" s="270" t="s">
        <v>15</v>
      </c>
      <c r="Z7" s="271"/>
      <c r="AA7" s="270" t="s">
        <v>43</v>
      </c>
      <c r="AB7" s="271"/>
      <c r="AC7" s="270"/>
      <c r="AD7" s="271"/>
      <c r="AE7" s="270"/>
      <c r="AF7" s="271"/>
      <c r="AG7" s="110"/>
      <c r="AH7" s="111"/>
      <c r="AI7" s="112"/>
      <c r="AJ7" s="270" t="s">
        <v>44</v>
      </c>
      <c r="AK7" s="271"/>
      <c r="AL7" s="112"/>
      <c r="AM7" s="270" t="s">
        <v>45</v>
      </c>
      <c r="AN7" s="271"/>
      <c r="AO7" s="112"/>
      <c r="AP7" s="110"/>
      <c r="AQ7" s="109"/>
      <c r="AR7" s="112"/>
      <c r="AS7" s="113"/>
      <c r="AT7" s="114"/>
      <c r="AU7" s="98"/>
      <c r="AV7" s="110"/>
      <c r="AW7" s="111"/>
      <c r="AX7" s="112"/>
      <c r="AY7" s="131"/>
      <c r="AZ7" s="109"/>
      <c r="BA7" s="112"/>
      <c r="BB7" s="52"/>
      <c r="BC7" s="52"/>
      <c r="BD7" s="112"/>
      <c r="BE7" s="52"/>
      <c r="BF7" s="52"/>
    </row>
    <row r="8" spans="1:58" x14ac:dyDescent="0.2">
      <c r="A8" s="190"/>
      <c r="B8" s="191"/>
      <c r="C8" s="192"/>
      <c r="D8" s="191"/>
      <c r="E8" s="192"/>
      <c r="F8" s="191"/>
      <c r="G8" s="192"/>
      <c r="H8" s="191"/>
      <c r="I8" s="190"/>
      <c r="J8" s="191"/>
      <c r="K8" s="192"/>
      <c r="L8" s="191"/>
      <c r="M8" s="192"/>
      <c r="N8" s="191"/>
      <c r="O8" s="192"/>
      <c r="P8" s="191"/>
      <c r="Q8" s="192"/>
      <c r="R8" s="191"/>
      <c r="S8" s="192"/>
      <c r="T8" s="191"/>
      <c r="U8" s="192"/>
      <c r="V8" s="193"/>
      <c r="W8" s="192"/>
      <c r="X8" s="191"/>
      <c r="Y8" s="192"/>
      <c r="Z8" s="191"/>
      <c r="AA8" s="194"/>
      <c r="AB8" s="226"/>
      <c r="AC8" s="192"/>
      <c r="AD8" s="191"/>
      <c r="AE8" s="192"/>
      <c r="AF8" s="191"/>
      <c r="AG8" s="190"/>
      <c r="AH8" s="193"/>
      <c r="AI8" s="197"/>
      <c r="AJ8" s="192"/>
      <c r="AK8" s="191"/>
      <c r="AL8" s="197"/>
      <c r="AM8" s="192"/>
      <c r="AN8" s="191"/>
      <c r="AO8" s="197"/>
      <c r="AP8" s="190"/>
      <c r="AQ8" s="191"/>
      <c r="AR8" s="197"/>
      <c r="AS8" s="199"/>
      <c r="AT8" s="200"/>
      <c r="AU8" s="201"/>
      <c r="AV8" s="190"/>
      <c r="AW8" s="193"/>
      <c r="AX8" s="197"/>
      <c r="AY8" s="199"/>
      <c r="AZ8" s="191"/>
      <c r="BA8" s="197"/>
      <c r="BB8" s="52"/>
      <c r="BC8" s="52"/>
      <c r="BD8" s="197"/>
      <c r="BE8" s="52"/>
      <c r="BF8" s="52"/>
    </row>
    <row r="9" spans="1:58" x14ac:dyDescent="0.2">
      <c r="A9" s="116">
        <v>2022</v>
      </c>
      <c r="B9" s="117" t="s">
        <v>46</v>
      </c>
      <c r="C9" s="134">
        <v>146974</v>
      </c>
      <c r="D9" s="198">
        <f>IF(C9&gt;0,C9,"")</f>
        <v>146974</v>
      </c>
      <c r="E9" s="134">
        <v>1379</v>
      </c>
      <c r="F9" s="198">
        <f>IF(E9&gt;0,E9,"")</f>
        <v>1379</v>
      </c>
      <c r="G9" s="134">
        <v>303330</v>
      </c>
      <c r="H9" s="198">
        <f>IF(G9&gt;0,G9,"")</f>
        <v>303330</v>
      </c>
      <c r="I9" s="140">
        <v>516418</v>
      </c>
      <c r="J9" s="198">
        <f>IF(I9&gt;0,I9,"")</f>
        <v>516418</v>
      </c>
      <c r="K9" s="140">
        <v>387965</v>
      </c>
      <c r="L9" s="198">
        <f>IF(K9&gt;0,K9,"")</f>
        <v>387965</v>
      </c>
      <c r="M9" s="134">
        <v>31175</v>
      </c>
      <c r="N9" s="198">
        <f>IF(M9&gt;0,M9,"")</f>
        <v>31175</v>
      </c>
      <c r="O9" s="141">
        <v>20121</v>
      </c>
      <c r="P9" s="198">
        <f>IF(O9&gt;0,O9,"")</f>
        <v>20121</v>
      </c>
      <c r="Q9" s="141">
        <v>410590</v>
      </c>
      <c r="R9" s="198">
        <f>IF(Q9&gt;0,Q9,"")</f>
        <v>410590</v>
      </c>
      <c r="S9" s="142">
        <v>532512</v>
      </c>
      <c r="T9" s="198">
        <f>IF(S9&gt;0,S9,"")</f>
        <v>532512</v>
      </c>
      <c r="U9" s="141">
        <v>228738</v>
      </c>
      <c r="V9" s="198">
        <f>IF(U9&gt;0,U9,"")</f>
        <v>228738</v>
      </c>
      <c r="W9" s="141">
        <v>9736</v>
      </c>
      <c r="X9" s="198">
        <f>IF(W9&gt;0,W9,"")</f>
        <v>9736</v>
      </c>
      <c r="Y9" s="141">
        <v>48930</v>
      </c>
      <c r="Z9" s="198">
        <f>IF(Y9&gt;0,Y9,"")</f>
        <v>48930</v>
      </c>
      <c r="AA9" s="141">
        <v>998</v>
      </c>
      <c r="AB9" s="198">
        <f>IF(AA9&gt;0,AA9,"")</f>
        <v>998</v>
      </c>
      <c r="AC9" s="134">
        <v>38378</v>
      </c>
      <c r="AD9" s="198">
        <f>IF(AC9&gt;0,AC9,"")</f>
        <v>38378</v>
      </c>
      <c r="AE9" s="140">
        <v>283</v>
      </c>
      <c r="AF9" s="198">
        <f>IF(AE9&gt;0,AE9,"")</f>
        <v>283</v>
      </c>
      <c r="AG9" s="204">
        <f t="shared" ref="AG9:AG18" si="0">C9+E9+G9+I9+K9+M9+O9+Q9+S9+U9+W9+Y9+AA9+AC9+AE9</f>
        <v>2677527</v>
      </c>
      <c r="AH9" s="205">
        <f>IF(AG9&gt;0,AG9,"")</f>
        <v>2677527</v>
      </c>
      <c r="AI9" s="206"/>
      <c r="AJ9" s="134">
        <v>508</v>
      </c>
      <c r="AK9" s="198">
        <f>IF(AJ9&gt;0,AJ9,"")</f>
        <v>508</v>
      </c>
      <c r="AL9" s="206"/>
      <c r="AM9" s="140">
        <v>25212</v>
      </c>
      <c r="AN9" s="198">
        <f>IF(AM9&gt;0,AM9,"")</f>
        <v>25212</v>
      </c>
      <c r="AO9" s="206"/>
      <c r="AP9" s="140">
        <f t="shared" ref="AP9:AP18" si="1">AG9+AJ9+AM9</f>
        <v>2703247</v>
      </c>
      <c r="AQ9" s="207">
        <f>IF(AP9&gt;0,AP9,"")</f>
        <v>2703247</v>
      </c>
      <c r="AR9" s="206"/>
      <c r="AS9" s="134">
        <v>0</v>
      </c>
      <c r="AT9" s="198" t="str">
        <f>IF(AS9&gt;0,AS9,"")</f>
        <v/>
      </c>
      <c r="AU9" s="206"/>
      <c r="AV9" s="208">
        <f t="shared" ref="AV9:AV18" si="2">AP9+AS9</f>
        <v>2703247</v>
      </c>
      <c r="AW9" s="207">
        <f>IF(AV9&gt;0,AV9,"")</f>
        <v>2703247</v>
      </c>
      <c r="AX9" s="206"/>
      <c r="AY9" s="134">
        <v>57716</v>
      </c>
      <c r="AZ9" s="198">
        <f>IF(AY9&gt;0,AY9,"")</f>
        <v>57716</v>
      </c>
      <c r="BA9" s="206"/>
      <c r="BB9" s="155">
        <v>43847</v>
      </c>
      <c r="BC9" s="155">
        <f>IF(BB9&gt;0,BB9,"")</f>
        <v>43847</v>
      </c>
      <c r="BD9" s="206"/>
      <c r="BE9" s="155">
        <f>AV9+BB9</f>
        <v>2747094</v>
      </c>
      <c r="BF9" s="155">
        <f>IF(BE9&gt;0,BE9,"")</f>
        <v>2747094</v>
      </c>
    </row>
    <row r="10" spans="1:58" x14ac:dyDescent="0.2">
      <c r="A10" s="116">
        <v>2022</v>
      </c>
      <c r="B10" s="117" t="s">
        <v>47</v>
      </c>
      <c r="C10" s="155">
        <v>147647</v>
      </c>
      <c r="D10" s="198">
        <f>IF(C10&gt;0,(AVERAGE(C$9:C10)),"")</f>
        <v>147310.5</v>
      </c>
      <c r="E10" s="132">
        <v>1376</v>
      </c>
      <c r="F10" s="198">
        <f>IF(E10&gt;0,(AVERAGE(E$9:E10)),"")</f>
        <v>1377.5</v>
      </c>
      <c r="G10" s="155">
        <v>303340</v>
      </c>
      <c r="H10" s="198">
        <f>IF(G10&gt;0,(AVERAGE(G$9:G10)),"")</f>
        <v>303335</v>
      </c>
      <c r="I10" s="155">
        <v>516793</v>
      </c>
      <c r="J10" s="198">
        <f>IF(I10&gt;0,(AVERAGE(I$9:I10)),"")</f>
        <v>516605.5</v>
      </c>
      <c r="K10" s="155">
        <v>392442</v>
      </c>
      <c r="L10" s="198">
        <f>IF(K10&gt;0,(AVERAGE(K$9:K10)),"")</f>
        <v>390203.5</v>
      </c>
      <c r="M10" s="155">
        <v>31282</v>
      </c>
      <c r="N10" s="198">
        <f>IF(M10&gt;0,(AVERAGE(M$9:M10)),"")</f>
        <v>31228.5</v>
      </c>
      <c r="O10" s="155">
        <v>22113</v>
      </c>
      <c r="P10" s="198">
        <f>IF(O10&gt;0,(AVERAGE(O$9:O10)),"")</f>
        <v>21117</v>
      </c>
      <c r="Q10" s="155">
        <v>413246</v>
      </c>
      <c r="R10" s="198">
        <f>IF(Q10&gt;0,(AVERAGE(Q$9:Q10)),"")</f>
        <v>411918</v>
      </c>
      <c r="S10" s="155">
        <v>535143</v>
      </c>
      <c r="T10" s="198">
        <f>IF(S10&gt;0,(AVERAGE(S$9:S10)),"")</f>
        <v>533827.5</v>
      </c>
      <c r="U10" s="155">
        <v>231333</v>
      </c>
      <c r="V10" s="198">
        <f>IF(U10&gt;0,(AVERAGE(U$9:U10)),"")</f>
        <v>230035.5</v>
      </c>
      <c r="W10" s="155">
        <v>9805</v>
      </c>
      <c r="X10" s="198">
        <f>IF(W10&gt;0,(AVERAGE(W$9:W10)),"")</f>
        <v>9770.5</v>
      </c>
      <c r="Y10" s="155">
        <v>49034</v>
      </c>
      <c r="Z10" s="198">
        <f>IF(Y10&gt;0,(AVERAGE(Y$9:Y10)),"")</f>
        <v>48982</v>
      </c>
      <c r="AA10" s="155">
        <v>1005</v>
      </c>
      <c r="AB10" s="198">
        <f>IF(AA10&gt;0,(AVERAGE(AA$9:AA10)),"")</f>
        <v>1001.5</v>
      </c>
      <c r="AC10" s="155">
        <v>39019</v>
      </c>
      <c r="AD10" s="198">
        <f>IF(AC10&gt;0,(AVERAGE(AC$9:AC10)),"")</f>
        <v>38698.5</v>
      </c>
      <c r="AE10" s="155">
        <v>284</v>
      </c>
      <c r="AF10" s="198">
        <f>IF(AE10&gt;0,(AVERAGE(AE$9:AE10)),"")</f>
        <v>283.5</v>
      </c>
      <c r="AG10" s="204">
        <f t="shared" si="0"/>
        <v>2693862</v>
      </c>
      <c r="AH10" s="205">
        <f>IF(AG10&gt;0,(AVERAGE(AG$9:AG10)),"")</f>
        <v>2685694.5</v>
      </c>
      <c r="AI10" s="206"/>
      <c r="AJ10" s="155">
        <v>648</v>
      </c>
      <c r="AK10" s="198">
        <f>IF(AJ10&gt;0,(AVERAGE(AJ$9:AJ10)),"")</f>
        <v>578</v>
      </c>
      <c r="AL10" s="206"/>
      <c r="AM10" s="155">
        <v>25362</v>
      </c>
      <c r="AN10" s="198">
        <f>IF(AM10&gt;0,(AVERAGE(AM$9:AM10)),"")</f>
        <v>25287</v>
      </c>
      <c r="AO10" s="206"/>
      <c r="AP10" s="140">
        <f t="shared" si="1"/>
        <v>2719872</v>
      </c>
      <c r="AQ10" s="207">
        <f>IF(AP10&gt;0,(AVERAGE(AP$9:AP10)),"")</f>
        <v>2711559.5</v>
      </c>
      <c r="AR10" s="206"/>
      <c r="AS10" s="134">
        <v>0</v>
      </c>
      <c r="AT10" s="198" t="str">
        <f>IF(AS10&gt;0,(AVERAGE(AS$9:AS10)),"")</f>
        <v/>
      </c>
      <c r="AU10" s="206"/>
      <c r="AV10" s="208">
        <f t="shared" si="2"/>
        <v>2719872</v>
      </c>
      <c r="AW10" s="207">
        <f>IF(AV10&gt;0,(AVERAGE(AV$9:AV10)),"")</f>
        <v>2711559.5</v>
      </c>
      <c r="AX10" s="206"/>
      <c r="AY10" s="155">
        <v>55470</v>
      </c>
      <c r="AZ10" s="198">
        <f>IF(AY10&gt;0,(AVERAGE(AY$9:AY10)),"")</f>
        <v>56593</v>
      </c>
      <c r="BA10" s="206"/>
      <c r="BB10" s="155">
        <v>45432</v>
      </c>
      <c r="BC10" s="155">
        <f>IF(BB10&gt;0,(AVERAGE(BB$9:BB10)),"")</f>
        <v>44639.5</v>
      </c>
      <c r="BD10" s="206"/>
      <c r="BE10" s="155">
        <f t="shared" ref="BE10:BE20" si="3">AV10+BB10</f>
        <v>2765304</v>
      </c>
      <c r="BF10" s="155">
        <f>IF(BE10&gt;0,(AVERAGE(BE$9:BE10)),"")</f>
        <v>2756199</v>
      </c>
    </row>
    <row r="11" spans="1:58" x14ac:dyDescent="0.2">
      <c r="A11" s="116">
        <v>2022</v>
      </c>
      <c r="B11" s="117" t="s">
        <v>48</v>
      </c>
      <c r="C11" s="134">
        <v>148456</v>
      </c>
      <c r="D11" s="198">
        <f>IF(C11&gt;0,(AVERAGE(C$9:C11)),"")</f>
        <v>147692.33333333334</v>
      </c>
      <c r="E11" s="134">
        <v>1371</v>
      </c>
      <c r="F11" s="198">
        <f>IF(E11&gt;0,(AVERAGE(E$9:E11)),"")</f>
        <v>1375.3333333333333</v>
      </c>
      <c r="G11" s="134">
        <v>303632</v>
      </c>
      <c r="H11" s="198">
        <f>IF(G11&gt;0,(AVERAGE(G$9:G11)),"")</f>
        <v>303434</v>
      </c>
      <c r="I11" s="210">
        <v>517952</v>
      </c>
      <c r="J11" s="198">
        <f>IF(I11&gt;0,(AVERAGE(I$9:I11)),"")</f>
        <v>517054.33333333331</v>
      </c>
      <c r="K11" s="210">
        <v>397437</v>
      </c>
      <c r="L11" s="198">
        <f>IF(K11&gt;0,(AVERAGE(K$9:K11)),"")</f>
        <v>392614.66666666669</v>
      </c>
      <c r="M11" s="154">
        <v>31431</v>
      </c>
      <c r="N11" s="198">
        <f>IF(M11&gt;0,(AVERAGE(M$9:M11)),"")</f>
        <v>31296</v>
      </c>
      <c r="O11" s="141">
        <v>24221</v>
      </c>
      <c r="P11" s="198">
        <f>IF(O11&gt;0,(AVERAGE(O$9:O11)),"")</f>
        <v>22151.666666666668</v>
      </c>
      <c r="Q11" s="141">
        <v>416455</v>
      </c>
      <c r="R11" s="198">
        <f>IF(Q11&gt;0,(AVERAGE(Q$9:Q11)),"")</f>
        <v>413430.33333333331</v>
      </c>
      <c r="S11" s="142">
        <v>538391</v>
      </c>
      <c r="T11" s="198">
        <f>IF(S11&gt;0,(AVERAGE(S$9:S11)),"")</f>
        <v>535348.66666666663</v>
      </c>
      <c r="U11" s="141">
        <v>234054</v>
      </c>
      <c r="V11" s="198">
        <f>IF(U11&gt;0,(AVERAGE(U$9:U11)),"")</f>
        <v>231375</v>
      </c>
      <c r="W11" s="141">
        <v>9892</v>
      </c>
      <c r="X11" s="198">
        <f>IF(W11&gt;0,(AVERAGE(W$9:W11)),"")</f>
        <v>9811</v>
      </c>
      <c r="Y11" s="141">
        <v>49123</v>
      </c>
      <c r="Z11" s="198">
        <f>IF(Y11&gt;0,(AVERAGE(Y$9:Y11)),"")</f>
        <v>49029</v>
      </c>
      <c r="AA11" s="141">
        <v>1007</v>
      </c>
      <c r="AB11" s="198">
        <f>IF(AA11&gt;0,(AVERAGE(AA$9:AA11)),"")</f>
        <v>1003.3333333333334</v>
      </c>
      <c r="AC11" s="134">
        <v>39917</v>
      </c>
      <c r="AD11" s="198">
        <f>IF(AC11&gt;0,(AVERAGE(AC$9:AC11)),"")</f>
        <v>39104.666666666664</v>
      </c>
      <c r="AE11" s="140">
        <v>288</v>
      </c>
      <c r="AF11" s="198">
        <f>IF(AE11&gt;0,(AVERAGE(AE$9:AE11)),"")</f>
        <v>285</v>
      </c>
      <c r="AG11" s="204">
        <f t="shared" si="0"/>
        <v>2713627</v>
      </c>
      <c r="AH11" s="205">
        <f>IF(AG11&gt;0,(AVERAGE(AG$9:AG11)),"")</f>
        <v>2695005.3333333335</v>
      </c>
      <c r="AI11" s="206"/>
      <c r="AJ11" s="134">
        <v>780</v>
      </c>
      <c r="AK11" s="198">
        <f>IF(AJ11&gt;0,(AVERAGE(AJ$9:AJ11)),"")</f>
        <v>645.33333333333337</v>
      </c>
      <c r="AL11" s="206"/>
      <c r="AM11" s="140">
        <v>25543</v>
      </c>
      <c r="AN11" s="198">
        <f>IF(AM11&gt;0,(AVERAGE(AM$9:AM11)),"")</f>
        <v>25372.333333333332</v>
      </c>
      <c r="AO11" s="206"/>
      <c r="AP11" s="140">
        <f t="shared" si="1"/>
        <v>2739950</v>
      </c>
      <c r="AQ11" s="207">
        <f>IF(AP11&gt;0,(AVERAGE(AP$9:AP11)),"")</f>
        <v>2721023</v>
      </c>
      <c r="AR11" s="206"/>
      <c r="AS11" s="134">
        <v>0</v>
      </c>
      <c r="AT11" s="198" t="str">
        <f>IF(AS11&gt;0,(AVERAGE(AS$9:AS11)),"")</f>
        <v/>
      </c>
      <c r="AU11" s="206"/>
      <c r="AV11" s="208">
        <f t="shared" si="2"/>
        <v>2739950</v>
      </c>
      <c r="AW11" s="207">
        <f>IF(AV11&gt;0,(AVERAGE(AV$9:AV11)),"")</f>
        <v>2721023</v>
      </c>
      <c r="AX11" s="206"/>
      <c r="AY11" s="134">
        <v>53675</v>
      </c>
      <c r="AZ11" s="198">
        <f>IF(AY11&gt;0,(AVERAGE(AY$9:AY11)),"")</f>
        <v>55620.333333333336</v>
      </c>
      <c r="BA11" s="206"/>
      <c r="BB11" s="155">
        <v>47184</v>
      </c>
      <c r="BC11" s="155">
        <f>IF(BB11&gt;0,(AVERAGE(BB$9:BB11)),"")</f>
        <v>45487.666666666664</v>
      </c>
      <c r="BD11" s="206"/>
      <c r="BE11" s="155">
        <f t="shared" si="3"/>
        <v>2787134</v>
      </c>
      <c r="BF11" s="155">
        <f>IF(BE11&gt;0,(AVERAGE(BE$9:BE11)),"")</f>
        <v>2766510.6666666665</v>
      </c>
    </row>
    <row r="12" spans="1:58" x14ac:dyDescent="0.2">
      <c r="A12" s="116">
        <v>2022</v>
      </c>
      <c r="B12" s="156" t="s">
        <v>49</v>
      </c>
      <c r="C12" s="134">
        <v>149287</v>
      </c>
      <c r="D12" s="139">
        <f>IF(C12&gt;0,(AVERAGE(C$9:C12)),"")</f>
        <v>148091</v>
      </c>
      <c r="E12" s="134">
        <v>1373</v>
      </c>
      <c r="F12" s="198">
        <f>IF(E12&gt;0,(AVERAGE(E$9:E12)),"")</f>
        <v>1374.75</v>
      </c>
      <c r="G12" s="134">
        <v>303997</v>
      </c>
      <c r="H12" s="198">
        <f>IF(G12&gt;0,(AVERAGE(G$9:G12)),"")</f>
        <v>303574.75</v>
      </c>
      <c r="I12" s="160">
        <v>518046</v>
      </c>
      <c r="J12" s="198">
        <f>IF(I12&gt;0,(AVERAGE(I$9:I12)),"")</f>
        <v>517302.25</v>
      </c>
      <c r="K12" s="160">
        <v>402139</v>
      </c>
      <c r="L12" s="139">
        <f>IF(K12&gt;0,(AVERAGE(K$9:K12)),"")</f>
        <v>394995.75</v>
      </c>
      <c r="M12" s="134">
        <v>31563</v>
      </c>
      <c r="N12" s="212">
        <f>IF(M12&gt;0,(AVERAGE(M$9:M12)),"")</f>
        <v>31362.75</v>
      </c>
      <c r="O12" s="134">
        <v>26195</v>
      </c>
      <c r="P12" s="198">
        <f>IF(O12&gt;0,(AVERAGE(O$9:O12)),"")</f>
        <v>23162.5</v>
      </c>
      <c r="Q12" s="160">
        <v>419441</v>
      </c>
      <c r="R12" s="198">
        <f>IF(Q12&gt;0,(AVERAGE(Q$9:Q12)),"")</f>
        <v>414933</v>
      </c>
      <c r="S12" s="134">
        <v>541957</v>
      </c>
      <c r="T12" s="198">
        <f>IF(S12&gt;0,(AVERAGE(S$9:S12)),"")</f>
        <v>537000.75</v>
      </c>
      <c r="U12" s="134">
        <v>236652</v>
      </c>
      <c r="V12" s="198">
        <f>IF(U12&gt;0,(AVERAGE(U$9:U12)),"")</f>
        <v>232694.25</v>
      </c>
      <c r="W12" s="134">
        <v>9977</v>
      </c>
      <c r="X12" s="198">
        <f>IF(W12&gt;0,(AVERAGE(W$9:W12)),"")</f>
        <v>9852.5</v>
      </c>
      <c r="Y12" s="134">
        <v>49218</v>
      </c>
      <c r="Z12" s="198">
        <f>IF(Y12&gt;0,(AVERAGE(Y$9:Y12)),"")</f>
        <v>49076.25</v>
      </c>
      <c r="AA12" s="134">
        <v>1023</v>
      </c>
      <c r="AB12" s="198">
        <f>IF(AA12&gt;0,(AVERAGE(AA$9:AA12)),"")</f>
        <v>1008.25</v>
      </c>
      <c r="AC12" s="134">
        <v>40832</v>
      </c>
      <c r="AD12" s="198">
        <f>IF(AC12&gt;0,(AVERAGE(AC$9:AC12)),"")</f>
        <v>39536.5</v>
      </c>
      <c r="AE12" s="134">
        <v>265</v>
      </c>
      <c r="AF12" s="198">
        <f>IF(AE12&gt;0,(AVERAGE(AE$9:AE12)),"")</f>
        <v>280</v>
      </c>
      <c r="AG12" s="204">
        <f t="shared" si="0"/>
        <v>2731965</v>
      </c>
      <c r="AH12" s="205">
        <f>IF(AG12&gt;0,(AVERAGE(AG$9:AG12)),"")</f>
        <v>2704245.25</v>
      </c>
      <c r="AI12" s="206"/>
      <c r="AJ12" s="134">
        <v>896</v>
      </c>
      <c r="AK12" s="198">
        <f>IF(AJ12&gt;0,(AVERAGE(AJ$9:AJ12)),"")</f>
        <v>708</v>
      </c>
      <c r="AL12" s="206"/>
      <c r="AM12" s="134">
        <v>25690</v>
      </c>
      <c r="AN12" s="198">
        <f>IF(AM12&gt;0,(AVERAGE(AM$9:AM12)),"")</f>
        <v>25451.75</v>
      </c>
      <c r="AO12" s="206"/>
      <c r="AP12" s="140">
        <f t="shared" si="1"/>
        <v>2758551</v>
      </c>
      <c r="AQ12" s="207">
        <f>IF(AP12&gt;0,(AVERAGE(AP$9:AP12)),"")</f>
        <v>2730405</v>
      </c>
      <c r="AR12" s="206"/>
      <c r="AS12" s="134">
        <v>0</v>
      </c>
      <c r="AT12" s="198" t="str">
        <f>IF(AS12&gt;0,(AVERAGE(AS$9:AS12)),"")</f>
        <v/>
      </c>
      <c r="AU12" s="206"/>
      <c r="AV12" s="208">
        <f t="shared" si="2"/>
        <v>2758551</v>
      </c>
      <c r="AW12" s="207">
        <f>IF(AV12&gt;0,(AVERAGE(AV$9:AV12)),"")</f>
        <v>2730405</v>
      </c>
      <c r="AX12" s="206"/>
      <c r="AY12" s="134">
        <v>52178</v>
      </c>
      <c r="AZ12" s="198">
        <f>IF(AY12&gt;0,(AVERAGE(AY$9:AY12)),"")</f>
        <v>54759.75</v>
      </c>
      <c r="BA12" s="206"/>
      <c r="BB12" s="155">
        <v>49067</v>
      </c>
      <c r="BC12" s="155">
        <f>IF(BB12&gt;0,(AVERAGE(BB$9:BB12)),"")</f>
        <v>46382.5</v>
      </c>
      <c r="BD12" s="206"/>
      <c r="BE12" s="155">
        <f t="shared" si="3"/>
        <v>2807618</v>
      </c>
      <c r="BF12" s="155">
        <f>IF(BE12&gt;0,(AVERAGE(BE$9:BE12)),"")</f>
        <v>2776787.5</v>
      </c>
    </row>
    <row r="13" spans="1:58" x14ac:dyDescent="0.2">
      <c r="A13" s="116">
        <v>2022</v>
      </c>
      <c r="B13" s="156" t="s">
        <v>50</v>
      </c>
      <c r="C13" s="134">
        <v>150183</v>
      </c>
      <c r="D13" s="139">
        <f>IF(C13&gt;0,(AVERAGE(C$9:C13)),"")</f>
        <v>148509.4</v>
      </c>
      <c r="E13" s="134">
        <v>1382</v>
      </c>
      <c r="F13" s="198">
        <f>IF(E13&gt;0,(AVERAGE(E$9:E13)),"")</f>
        <v>1376.2</v>
      </c>
      <c r="G13" s="134">
        <v>304282</v>
      </c>
      <c r="H13" s="198">
        <f>IF(G13&gt;0,(AVERAGE(G$9:G13)),"")</f>
        <v>303716.2</v>
      </c>
      <c r="I13" s="160">
        <v>518230</v>
      </c>
      <c r="J13" s="198">
        <f>IF(I13&gt;0,(AVERAGE(I$9:I13)),"")</f>
        <v>517487.8</v>
      </c>
      <c r="K13" s="160">
        <v>406232</v>
      </c>
      <c r="L13" s="139">
        <f>IF(K13&gt;0,(AVERAGE(K$9:K13)),"")</f>
        <v>397243</v>
      </c>
      <c r="M13" s="134">
        <v>31777</v>
      </c>
      <c r="N13" s="212">
        <f>IF(M13&gt;0,(AVERAGE(M$9:M13)),"")</f>
        <v>31445.599999999999</v>
      </c>
      <c r="O13" s="134">
        <v>28105</v>
      </c>
      <c r="P13" s="198">
        <f>IF(O13&gt;0,(AVERAGE(O$9:O13)),"")</f>
        <v>24151</v>
      </c>
      <c r="Q13" s="160">
        <v>422244</v>
      </c>
      <c r="R13" s="198">
        <f>IF(Q13&gt;0,(AVERAGE(Q$9:Q13)),"")</f>
        <v>416395.2</v>
      </c>
      <c r="S13" s="134">
        <v>545154</v>
      </c>
      <c r="T13" s="198">
        <f>IF(S13&gt;0,(AVERAGE(S$9:S13)),"")</f>
        <v>538631.4</v>
      </c>
      <c r="U13" s="134">
        <v>239167</v>
      </c>
      <c r="V13" s="198">
        <f>IF(U13&gt;0,(AVERAGE(U$9:U13)),"")</f>
        <v>233988.8</v>
      </c>
      <c r="W13" s="134">
        <v>10057</v>
      </c>
      <c r="X13" s="198">
        <f>IF(W13&gt;0,(AVERAGE(W$9:W13)),"")</f>
        <v>9893.4</v>
      </c>
      <c r="Y13" s="134">
        <v>49355</v>
      </c>
      <c r="Z13" s="198">
        <f>IF(Y13&gt;0,(AVERAGE(Y$9:Y13)),"")</f>
        <v>49132</v>
      </c>
      <c r="AA13" s="134">
        <v>1024</v>
      </c>
      <c r="AB13" s="198">
        <f>IF(AA13&gt;0,(AVERAGE(AA$9:AA13)),"")</f>
        <v>1011.4</v>
      </c>
      <c r="AC13" s="134">
        <v>41687</v>
      </c>
      <c r="AD13" s="198">
        <f>IF(AC13&gt;0,(AVERAGE(AC$9:AC13)),"")</f>
        <v>39966.6</v>
      </c>
      <c r="AE13" s="134">
        <v>243</v>
      </c>
      <c r="AF13" s="198">
        <f>IF(AE13&gt;0,(AVERAGE(AE$9:AE13)),"")</f>
        <v>272.60000000000002</v>
      </c>
      <c r="AG13" s="213">
        <f t="shared" si="0"/>
        <v>2749122</v>
      </c>
      <c r="AH13" s="203">
        <f>IF(AG13&gt;0,(AVERAGE(AG$9:AG13)),"")</f>
        <v>2713220.6</v>
      </c>
      <c r="AI13" s="214"/>
      <c r="AJ13" s="134">
        <v>1022</v>
      </c>
      <c r="AK13" s="198">
        <f>IF(AJ13&gt;0,(AVERAGE(AJ$9:AJ13)),"")</f>
        <v>770.8</v>
      </c>
      <c r="AL13" s="214"/>
      <c r="AM13" s="134">
        <v>25784</v>
      </c>
      <c r="AN13" s="198">
        <f>IF(AM13&gt;0,(AVERAGE(AM$9:AM13)),"")</f>
        <v>25518.2</v>
      </c>
      <c r="AO13" s="214"/>
      <c r="AP13" s="140">
        <f t="shared" si="1"/>
        <v>2775928</v>
      </c>
      <c r="AQ13" s="207">
        <f>IF(AP13&gt;0,(AVERAGE(AP$9:AP13)),"")</f>
        <v>2739509.6</v>
      </c>
      <c r="AR13" s="214"/>
      <c r="AS13" s="134">
        <v>0</v>
      </c>
      <c r="AT13" s="198" t="str">
        <f>IF(AS13&gt;0,(AVERAGE(AS$9:AS13)),"")</f>
        <v/>
      </c>
      <c r="AU13" s="206"/>
      <c r="AV13" s="208">
        <f t="shared" si="2"/>
        <v>2775928</v>
      </c>
      <c r="AW13" s="207">
        <f>IF(AV13&gt;0,(AVERAGE(AV$9:AV13)),"")</f>
        <v>2739509.6</v>
      </c>
      <c r="AX13" s="214"/>
      <c r="AY13" s="134">
        <v>50251</v>
      </c>
      <c r="AZ13" s="198">
        <f>IF(AY13&gt;0,(AVERAGE(AY$9:AY13)),"")</f>
        <v>53858</v>
      </c>
      <c r="BA13" s="214"/>
      <c r="BB13" s="155">
        <v>51076</v>
      </c>
      <c r="BC13" s="155">
        <f>IF(BB13&gt;0,(AVERAGE(BB$9:BB13)),"")</f>
        <v>47321.2</v>
      </c>
      <c r="BD13" s="214"/>
      <c r="BE13" s="155">
        <f t="shared" si="3"/>
        <v>2827004</v>
      </c>
      <c r="BF13" s="155">
        <f>IF(BE13&gt;0,(AVERAGE(BE$9:BE13)),"")</f>
        <v>2786830.8</v>
      </c>
    </row>
    <row r="14" spans="1:58" x14ac:dyDescent="0.2">
      <c r="A14" s="116">
        <v>2022</v>
      </c>
      <c r="B14" s="156" t="s">
        <v>51</v>
      </c>
      <c r="C14" s="134">
        <v>150504</v>
      </c>
      <c r="D14" s="139">
        <f>IF(C14&gt;0,(AVERAGE(C$9:C14)),"")</f>
        <v>148841.83333333334</v>
      </c>
      <c r="E14" s="134">
        <v>1384</v>
      </c>
      <c r="F14" s="198">
        <f>IF(E14&gt;0,(AVERAGE(E$9:E14)),"")</f>
        <v>1377.5</v>
      </c>
      <c r="G14" s="134">
        <v>304236</v>
      </c>
      <c r="H14" s="198">
        <f>IF(G14&gt;0,(AVERAGE(G$9:G14)),"")</f>
        <v>303802.83333333331</v>
      </c>
      <c r="I14" s="160">
        <v>518339</v>
      </c>
      <c r="J14" s="198">
        <f>IF(I14&gt;0,(AVERAGE(I$9:I14)),"")</f>
        <v>517629.66666666669</v>
      </c>
      <c r="K14" s="160">
        <v>410328</v>
      </c>
      <c r="L14" s="139">
        <f>IF(K14&gt;0,(AVERAGE(K$9:K14)),"")</f>
        <v>399423.83333333331</v>
      </c>
      <c r="M14" s="134">
        <v>31937</v>
      </c>
      <c r="N14" s="212">
        <f>IF(M14&gt;0,(AVERAGE(M$9:M14)),"")</f>
        <v>31527.5</v>
      </c>
      <c r="O14" s="134">
        <v>30149</v>
      </c>
      <c r="P14" s="198">
        <f>IF(O14&gt;0,(AVERAGE(O$9:O14)),"")</f>
        <v>25150.666666666668</v>
      </c>
      <c r="Q14" s="160">
        <v>425997</v>
      </c>
      <c r="R14" s="198">
        <f>IF(Q14&gt;0,(AVERAGE(Q$9:Q14)),"")</f>
        <v>417995.5</v>
      </c>
      <c r="S14" s="134">
        <v>548578</v>
      </c>
      <c r="T14" s="198">
        <f>IF(S14&gt;0,(AVERAGE(S$9:S14)),"")</f>
        <v>540289.16666666663</v>
      </c>
      <c r="U14" s="134">
        <v>241379</v>
      </c>
      <c r="V14" s="198">
        <f>IF(U14&gt;0,(AVERAGE(U$9:U14)),"")</f>
        <v>235220.5</v>
      </c>
      <c r="W14" s="134">
        <v>10108</v>
      </c>
      <c r="X14" s="198">
        <f>IF(W14&gt;0,(AVERAGE(W$9:W14)),"")</f>
        <v>9929.1666666666661</v>
      </c>
      <c r="Y14" s="134">
        <v>49355</v>
      </c>
      <c r="Z14" s="198">
        <f>IF(Y14&gt;0,(AVERAGE(Y$9:Y14)),"")</f>
        <v>49169.166666666664</v>
      </c>
      <c r="AA14" s="134">
        <v>1028</v>
      </c>
      <c r="AB14" s="198">
        <f>IF(AA14&gt;0,(AVERAGE(AA$9:AA14)),"")</f>
        <v>1014.1666666666666</v>
      </c>
      <c r="AC14" s="134">
        <v>42579</v>
      </c>
      <c r="AD14" s="198">
        <f>IF(AC14&gt;0,(AVERAGE(AC$9:AC14)),"")</f>
        <v>40402</v>
      </c>
      <c r="AE14" s="134">
        <v>233</v>
      </c>
      <c r="AF14" s="198">
        <f>IF(AE14&gt;0,(AVERAGE(AE$9:AE14)),"")</f>
        <v>266</v>
      </c>
      <c r="AG14" s="213">
        <f t="shared" si="0"/>
        <v>2766134</v>
      </c>
      <c r="AH14" s="203">
        <f>IF(AG14&gt;0,(AVERAGE(AG$9:AG14)),"")</f>
        <v>2722039.5</v>
      </c>
      <c r="AI14" s="206"/>
      <c r="AJ14" s="134">
        <v>1092</v>
      </c>
      <c r="AK14" s="198">
        <f>IF(AJ14&gt;0,(AVERAGE(AJ$9:AJ14)),"")</f>
        <v>824.33333333333337</v>
      </c>
      <c r="AL14" s="206"/>
      <c r="AM14" s="134">
        <v>25754</v>
      </c>
      <c r="AN14" s="198">
        <f>IF(AM14&gt;0,(AVERAGE(AM$9:AM14)),"")</f>
        <v>25557.5</v>
      </c>
      <c r="AO14" s="206"/>
      <c r="AP14" s="140">
        <f t="shared" si="1"/>
        <v>2792980</v>
      </c>
      <c r="AQ14" s="198">
        <f>IF(AP14&gt;0,(AVERAGE(AP$9:AP14)),"")</f>
        <v>2748421.3333333335</v>
      </c>
      <c r="AR14" s="206"/>
      <c r="AS14" s="134">
        <v>0</v>
      </c>
      <c r="AT14" s="198" t="str">
        <f>IF(AS14&gt;0,(AVERAGE(AS$9:AS14)),"")</f>
        <v/>
      </c>
      <c r="AU14" s="206"/>
      <c r="AV14" s="208">
        <f t="shared" si="2"/>
        <v>2792980</v>
      </c>
      <c r="AW14" s="207">
        <f>IF(AV14&gt;0,(AVERAGE(AV$9:AV14)),"")</f>
        <v>2748421.3333333335</v>
      </c>
      <c r="AX14" s="206"/>
      <c r="AY14" s="134">
        <v>48289</v>
      </c>
      <c r="AZ14" s="198">
        <f>IF(AY14&gt;0,(AVERAGE(AY$9:AY14)),"")</f>
        <v>52929.833333333336</v>
      </c>
      <c r="BA14" s="206"/>
      <c r="BB14" s="155">
        <v>53491</v>
      </c>
      <c r="BC14" s="155">
        <f>IF(BB14&gt;0,(AVERAGE(BB$9:BB14)),"")</f>
        <v>48349.5</v>
      </c>
      <c r="BD14" s="206"/>
      <c r="BE14" s="155">
        <f t="shared" si="3"/>
        <v>2846471</v>
      </c>
      <c r="BF14" s="155">
        <f>IF(BE14&gt;0,(AVERAGE(BE$9:BE14)),"")</f>
        <v>2796770.8333333335</v>
      </c>
    </row>
    <row r="15" spans="1:58" x14ac:dyDescent="0.2">
      <c r="A15" s="116">
        <v>2023</v>
      </c>
      <c r="B15" s="117" t="s">
        <v>52</v>
      </c>
      <c r="C15" s="134">
        <v>150959</v>
      </c>
      <c r="D15" s="198">
        <f>IF(C15&gt;0,(AVERAGE(C$9:C15)),"")</f>
        <v>149144.28571428571</v>
      </c>
      <c r="E15" s="134">
        <v>1383</v>
      </c>
      <c r="F15" s="198">
        <f>IF(E15&gt;0,(AVERAGE(E$9:E15)),"")</f>
        <v>1378.2857142857142</v>
      </c>
      <c r="G15" s="134">
        <v>304211</v>
      </c>
      <c r="H15" s="198">
        <f>IF(G15&gt;0,(AVERAGE(G$9:G15)),"")</f>
        <v>303861.14285714284</v>
      </c>
      <c r="I15" s="134">
        <v>518482</v>
      </c>
      <c r="J15" s="198">
        <f>IF(I15&gt;0,(AVERAGE(I$9:I15)),"")</f>
        <v>517751.42857142858</v>
      </c>
      <c r="K15" s="134">
        <v>414290</v>
      </c>
      <c r="L15" s="198">
        <f>IF(K15&gt;0,(AVERAGE(K$9:K15)),"")</f>
        <v>401547.57142857142</v>
      </c>
      <c r="M15" s="134">
        <v>32016</v>
      </c>
      <c r="N15" s="198">
        <f>IF(M15&gt;0,(AVERAGE(M$9:M15)),"")</f>
        <v>31597.285714285714</v>
      </c>
      <c r="O15" s="134">
        <v>32139</v>
      </c>
      <c r="P15" s="198">
        <f>IF(O15&gt;0,(AVERAGE(O$9:O15)),"")</f>
        <v>26149</v>
      </c>
      <c r="Q15" s="132">
        <v>430230</v>
      </c>
      <c r="R15" s="198">
        <f>IF(Q15&gt;0,(AVERAGE(Q$9:Q15)),"")</f>
        <v>419743.28571428574</v>
      </c>
      <c r="S15" s="134">
        <v>551739</v>
      </c>
      <c r="T15" s="198">
        <f>IF(S15&gt;0,(AVERAGE(S$9:S15)),"")</f>
        <v>541924.85714285716</v>
      </c>
      <c r="U15" s="134">
        <v>244057</v>
      </c>
      <c r="V15" s="198">
        <f>IF(U15&gt;0,(AVERAGE(U$9:U15)),"")</f>
        <v>236482.85714285713</v>
      </c>
      <c r="W15" s="134">
        <v>10164</v>
      </c>
      <c r="X15" s="198">
        <f>IF(W15&gt;0,(AVERAGE(W$9:W15)),"")</f>
        <v>9962.7142857142862</v>
      </c>
      <c r="Y15" s="132">
        <v>49450</v>
      </c>
      <c r="Z15" s="198">
        <f>IF(Y15&gt;0,(AVERAGE(Y$9:Y15)),"")</f>
        <v>49209.285714285717</v>
      </c>
      <c r="AA15" s="134">
        <v>1026</v>
      </c>
      <c r="AB15" s="198">
        <f>IF(AA15&gt;0,(AVERAGE(AA$9:AA15)),"")</f>
        <v>1015.8571428571429</v>
      </c>
      <c r="AC15" s="134">
        <v>43592</v>
      </c>
      <c r="AD15" s="203">
        <f>IF(AC15&gt;0,(AVERAGE(AC$9:AC15)),"")</f>
        <v>40857.714285714283</v>
      </c>
      <c r="AE15" s="134">
        <v>250</v>
      </c>
      <c r="AF15" s="198">
        <f>IF(AE15&gt;0,(AVERAGE(AE$9:AE15)),"")</f>
        <v>263.71428571428572</v>
      </c>
      <c r="AG15" s="213">
        <f t="shared" si="0"/>
        <v>2783988</v>
      </c>
      <c r="AH15" s="203">
        <f>IF(AG15&gt;0,(AVERAGE(AG$9:AG15)),"")</f>
        <v>2730889.2857142859</v>
      </c>
      <c r="AI15" s="206"/>
      <c r="AJ15" s="134">
        <v>1198</v>
      </c>
      <c r="AK15" s="198">
        <f>IF(AJ15&gt;0,(AVERAGE(AJ$9:AJ15)),"")</f>
        <v>877.71428571428567</v>
      </c>
      <c r="AL15" s="209"/>
      <c r="AM15" s="155">
        <v>25613</v>
      </c>
      <c r="AN15" s="198">
        <f>IF(AM15&gt;0,(AVERAGE(AM$9:AM15)),"")</f>
        <v>25565.428571428572</v>
      </c>
      <c r="AO15" s="206"/>
      <c r="AP15" s="140">
        <f t="shared" si="1"/>
        <v>2810799</v>
      </c>
      <c r="AQ15" s="198">
        <f>IF(AP15&gt;0,(AVERAGE(AP$9:AP15)),"")</f>
        <v>2757332.4285714286</v>
      </c>
      <c r="AR15" s="206"/>
      <c r="AS15" s="134">
        <v>0</v>
      </c>
      <c r="AT15" s="198" t="str">
        <f>IF(AS15&gt;0,(AVERAGE(AS$9:AS15)),"")</f>
        <v/>
      </c>
      <c r="AU15" s="206"/>
      <c r="AV15" s="208">
        <f t="shared" si="2"/>
        <v>2810799</v>
      </c>
      <c r="AW15" s="207">
        <f>IF(AV15&gt;0,(AVERAGE(AV$9:AV15)),"")</f>
        <v>2757332.4285714286</v>
      </c>
      <c r="AX15" s="206"/>
      <c r="AY15" s="132">
        <v>47178</v>
      </c>
      <c r="AZ15" s="198">
        <f>IF(AY15&gt;0,(AVERAGE(AY$9:AY15)),"")</f>
        <v>52108.142857142855</v>
      </c>
      <c r="BA15" s="206"/>
      <c r="BB15" s="155">
        <v>56017</v>
      </c>
      <c r="BC15" s="155">
        <f>IF(BB15&gt;0,(AVERAGE(BB$9:BB15)),"")</f>
        <v>49444.857142857145</v>
      </c>
      <c r="BD15" s="206"/>
      <c r="BE15" s="155">
        <f t="shared" si="3"/>
        <v>2866816</v>
      </c>
      <c r="BF15" s="155">
        <f>IF(BE15&gt;0,(AVERAGE(BE$9:BE15)),"")</f>
        <v>2806777.2857142859</v>
      </c>
    </row>
    <row r="16" spans="1:58" x14ac:dyDescent="0.2">
      <c r="A16" s="116">
        <v>2023</v>
      </c>
      <c r="B16" s="117" t="s">
        <v>53</v>
      </c>
      <c r="C16" s="134">
        <v>151904</v>
      </c>
      <c r="D16" s="198">
        <f>IF(C16&gt;0,(AVERAGE(C$9:C16)),"")</f>
        <v>149489.25</v>
      </c>
      <c r="E16" s="134">
        <v>1400</v>
      </c>
      <c r="F16" s="198">
        <f>IF(E16&gt;0,(AVERAGE(E$9:E16)),"")</f>
        <v>1381</v>
      </c>
      <c r="G16" s="134">
        <v>304967</v>
      </c>
      <c r="H16" s="198">
        <f>IF(G16&gt;0,(AVERAGE(G$9:G16)),"")</f>
        <v>303999.375</v>
      </c>
      <c r="I16" s="134">
        <v>520111</v>
      </c>
      <c r="J16" s="198">
        <f>IF(I16&gt;0,(AVERAGE(I$9:I16)),"")</f>
        <v>518046.375</v>
      </c>
      <c r="K16" s="134">
        <v>422788</v>
      </c>
      <c r="L16" s="198">
        <f>IF(K16&gt;0,(AVERAGE(K$9:K16)),"")</f>
        <v>404202.625</v>
      </c>
      <c r="M16" s="134">
        <v>31974</v>
      </c>
      <c r="N16" s="198">
        <f>IF(M16&gt;0,(AVERAGE(M$9:M16)),"")</f>
        <v>31644.375</v>
      </c>
      <c r="O16" s="134">
        <v>29918</v>
      </c>
      <c r="P16" s="198">
        <f>IF(O16&gt;0,(AVERAGE(O$9:O16)),"")</f>
        <v>26620.125</v>
      </c>
      <c r="Q16" s="134">
        <v>439939</v>
      </c>
      <c r="R16" s="198">
        <f>IF(Q16&gt;0,(AVERAGE(Q$9:Q16)),"")</f>
        <v>422267.75</v>
      </c>
      <c r="S16" s="134">
        <v>559976</v>
      </c>
      <c r="T16" s="198">
        <f>IF(S16&gt;0,(AVERAGE(S$9:S16)),"")</f>
        <v>544181.25</v>
      </c>
      <c r="U16" s="132">
        <v>244431</v>
      </c>
      <c r="V16" s="198">
        <f>IF(U16&gt;0,(AVERAGE(U$9:U16)),"")</f>
        <v>237476.375</v>
      </c>
      <c r="W16" s="134">
        <v>10110</v>
      </c>
      <c r="X16" s="198">
        <f>IF(W16&gt;0,(AVERAGE(W$9:W16)),"")</f>
        <v>9981.125</v>
      </c>
      <c r="Y16" s="134">
        <v>49019</v>
      </c>
      <c r="Z16" s="198">
        <f>IF(Y16&gt;0,(AVERAGE(Y$9:Y16)),"")</f>
        <v>49185.5</v>
      </c>
      <c r="AA16" s="134">
        <v>1038</v>
      </c>
      <c r="AB16" s="198">
        <f>IF(AA16&gt;0,(AVERAGE(AA$9:AA16)),"")</f>
        <v>1018.625</v>
      </c>
      <c r="AC16" s="134">
        <v>45242</v>
      </c>
      <c r="AD16" s="203">
        <f>IF(AC16&gt;0,(AVERAGE(AC$9:AC16)),"")</f>
        <v>41405.75</v>
      </c>
      <c r="AE16" s="134">
        <v>216</v>
      </c>
      <c r="AF16" s="198">
        <f>IF(AE16&gt;0,(AVERAGE(AE$9:AE16)),"")</f>
        <v>257.75</v>
      </c>
      <c r="AG16" s="213">
        <f t="shared" si="0"/>
        <v>2813033</v>
      </c>
      <c r="AH16" s="203">
        <f>IF(AG16&gt;0,(AVERAGE(AG$9:AG16)),"")</f>
        <v>2741157.25</v>
      </c>
      <c r="AI16" s="209"/>
      <c r="AJ16" s="134">
        <v>1338</v>
      </c>
      <c r="AK16" s="198">
        <f>IF(AJ16&gt;0,(AVERAGE(AJ$9:AJ16)),"")</f>
        <v>935.25</v>
      </c>
      <c r="AL16" s="209"/>
      <c r="AM16" s="155">
        <v>25575</v>
      </c>
      <c r="AN16" s="198">
        <f>IF(AM16&gt;0,(AVERAGE(AM$9:AM16)),"")</f>
        <v>25566.625</v>
      </c>
      <c r="AO16" s="206"/>
      <c r="AP16" s="140">
        <f t="shared" si="1"/>
        <v>2839946</v>
      </c>
      <c r="AQ16" s="198">
        <f>IF(AP16&gt;0,(AVERAGE(AP$9:AP16)),"")</f>
        <v>2767659.125</v>
      </c>
      <c r="AR16" s="206"/>
      <c r="AS16" s="132">
        <v>0</v>
      </c>
      <c r="AT16" s="198" t="str">
        <f>IF(AS16&gt;0,(AVERAGE(AS$9:AS16)),"")</f>
        <v/>
      </c>
      <c r="AU16" s="206"/>
      <c r="AV16" s="208">
        <f t="shared" si="2"/>
        <v>2839946</v>
      </c>
      <c r="AW16" s="207">
        <f>IF(AV16&gt;0,(AVERAGE(AV$9:AV16)),"")</f>
        <v>2767659.125</v>
      </c>
      <c r="AX16" s="209"/>
      <c r="AY16" s="134">
        <v>52497</v>
      </c>
      <c r="AZ16" s="198">
        <f>IF(AY16&gt;0,(AVERAGE(AY$9:AY16)),"")</f>
        <v>52156.75</v>
      </c>
      <c r="BA16" s="209"/>
      <c r="BB16" s="155">
        <v>56536</v>
      </c>
      <c r="BC16" s="155">
        <f>IF(BB16&gt;0,(AVERAGE(BB$9:BB16)),"")</f>
        <v>50331.25</v>
      </c>
      <c r="BD16" s="209"/>
      <c r="BE16" s="155">
        <f t="shared" si="3"/>
        <v>2896482</v>
      </c>
      <c r="BF16" s="155">
        <f>IF(BE16&gt;0,(AVERAGE(BE$9:BE16)),"")</f>
        <v>2817990.375</v>
      </c>
    </row>
    <row r="17" spans="1:58" x14ac:dyDescent="0.2">
      <c r="A17" s="116">
        <v>2023</v>
      </c>
      <c r="B17" s="117" t="s">
        <v>54</v>
      </c>
      <c r="C17" s="134">
        <v>152200</v>
      </c>
      <c r="D17" s="198">
        <f>IF(C17&gt;0,(AVERAGE(C$9:C17)),"")</f>
        <v>149790.44444444444</v>
      </c>
      <c r="E17" s="134">
        <v>1388</v>
      </c>
      <c r="F17" s="198">
        <f>IF(E17&gt;0,(AVERAGE(E$9:E17)),"")</f>
        <v>1381.7777777777778</v>
      </c>
      <c r="G17" s="134">
        <v>304458</v>
      </c>
      <c r="H17" s="198">
        <f>IF(G17&gt;0,(AVERAGE(G$9:G17)),"")</f>
        <v>304050.33333333331</v>
      </c>
      <c r="I17" s="134">
        <v>519969</v>
      </c>
      <c r="J17" s="198">
        <f>IF(I17&gt;0,(AVERAGE(I$9:I17)),"")</f>
        <v>518260</v>
      </c>
      <c r="K17" s="134">
        <v>422982</v>
      </c>
      <c r="L17" s="198">
        <f>IF(K17&gt;0,(AVERAGE(K$9:K17)),"")</f>
        <v>406289.22222222225</v>
      </c>
      <c r="M17" s="134">
        <v>32165</v>
      </c>
      <c r="N17" s="198">
        <f>IF(M17&gt;0,(AVERAGE(M$9:M17)),"")</f>
        <v>31702.222222222223</v>
      </c>
      <c r="O17" s="134">
        <v>35569</v>
      </c>
      <c r="P17" s="198">
        <f>IF(O17&gt;0,(AVERAGE(O$9:O17)),"")</f>
        <v>27614.444444444445</v>
      </c>
      <c r="Q17" s="134">
        <v>438169</v>
      </c>
      <c r="R17" s="198">
        <f>IF(Q17&gt;0,(AVERAGE(Q$9:Q17)),"")</f>
        <v>424034.55555555556</v>
      </c>
      <c r="S17" s="134">
        <v>558588</v>
      </c>
      <c r="T17" s="198">
        <f>IF(S17&gt;0,(AVERAGE(S$9:S17)),"")</f>
        <v>545782</v>
      </c>
      <c r="U17" s="134">
        <v>248057</v>
      </c>
      <c r="V17" s="198">
        <f>IF(U17&gt;0,(AVERAGE(U$9:U17)),"")</f>
        <v>238652</v>
      </c>
      <c r="W17" s="134">
        <v>10411</v>
      </c>
      <c r="X17" s="198">
        <f>IF(W17&gt;0,(AVERAGE(W$9:W17)),"")</f>
        <v>10028.888888888889</v>
      </c>
      <c r="Y17" s="134">
        <v>49731</v>
      </c>
      <c r="Z17" s="198">
        <f>IF(Y17&gt;0,(AVERAGE(Y$9:Y17)),"")</f>
        <v>49246.111111111109</v>
      </c>
      <c r="AA17" s="134">
        <v>1029</v>
      </c>
      <c r="AB17" s="198">
        <f>IF(AA17&gt;0,(AVERAGE(AA$9:AA17)),"")</f>
        <v>1019.7777777777778</v>
      </c>
      <c r="AC17" s="134">
        <v>45593</v>
      </c>
      <c r="AD17" s="203">
        <f>IF(AC17&gt;0,(AVERAGE(AC$9:AC17)),"")</f>
        <v>41871</v>
      </c>
      <c r="AE17" s="134">
        <v>260</v>
      </c>
      <c r="AF17" s="198">
        <f>IF(AE17&gt;0,(AVERAGE(AE$9:AE17)),"")</f>
        <v>258</v>
      </c>
      <c r="AG17" s="203">
        <f t="shared" si="0"/>
        <v>2820569</v>
      </c>
      <c r="AH17" s="203">
        <f>IF(AG17&gt;0,(AVERAGE(AG$9:AG17)),"")</f>
        <v>2749980.777777778</v>
      </c>
      <c r="AI17" s="209"/>
      <c r="AJ17" s="134">
        <v>1428</v>
      </c>
      <c r="AK17" s="198">
        <f>IF(AJ17&gt;0,(AVERAGE(AJ$9:AJ17)),"")</f>
        <v>990</v>
      </c>
      <c r="AL17" s="209"/>
      <c r="AM17" s="155">
        <v>26090</v>
      </c>
      <c r="AN17" s="198">
        <f>IF(AM17&gt;0,(AVERAGE(AM$9:AM17)),"")</f>
        <v>25624.777777777777</v>
      </c>
      <c r="AO17" s="206"/>
      <c r="AP17" s="140">
        <f t="shared" si="1"/>
        <v>2848087</v>
      </c>
      <c r="AQ17" s="198">
        <f>IF(AP17&gt;0,(AVERAGE(AP$9:AP17)),"")</f>
        <v>2776595.5555555555</v>
      </c>
      <c r="AR17" s="206"/>
      <c r="AS17" s="198">
        <v>0</v>
      </c>
      <c r="AT17" s="198" t="str">
        <f>IF(AS17&gt;0,(AVERAGE(AS$9:AS17)),"")</f>
        <v/>
      </c>
      <c r="AU17" s="206"/>
      <c r="AV17" s="216">
        <f t="shared" si="2"/>
        <v>2848087</v>
      </c>
      <c r="AW17" s="217">
        <f>IF(AV17&gt;0,(AVERAGE(AV$9:AV17)),"")</f>
        <v>2776595.5555555555</v>
      </c>
      <c r="AX17" s="209"/>
      <c r="AY17" s="134">
        <v>44773</v>
      </c>
      <c r="AZ17" s="198">
        <f>IF(AY17&gt;0,(AVERAGE(AY$9:AY17)),"")</f>
        <v>51336.333333333336</v>
      </c>
      <c r="BA17" s="209"/>
      <c r="BB17" s="155">
        <v>60645</v>
      </c>
      <c r="BC17" s="155">
        <f>IF(BB17&gt;0,(AVERAGE(BB$9:BB17)),"")</f>
        <v>51477.222222222219</v>
      </c>
      <c r="BD17" s="209"/>
      <c r="BE17" s="155">
        <f t="shared" si="3"/>
        <v>2908732</v>
      </c>
      <c r="BF17" s="155">
        <f>IF(BE17&gt;0,(AVERAGE(BE$9:BE17)),"")</f>
        <v>2828072.777777778</v>
      </c>
    </row>
    <row r="18" spans="1:58" x14ac:dyDescent="0.2">
      <c r="A18" s="116">
        <v>2023</v>
      </c>
      <c r="B18" s="117" t="s">
        <v>55</v>
      </c>
      <c r="C18" s="134">
        <v>153335</v>
      </c>
      <c r="D18" s="198">
        <f>IF(C18&gt;0,(AVERAGE(C$9:C18)),"")</f>
        <v>150144.9</v>
      </c>
      <c r="E18" s="163">
        <v>1383</v>
      </c>
      <c r="F18" s="198">
        <f>IF(E18&gt;0,(AVERAGE(E$9:E18)),"")</f>
        <v>1381.9</v>
      </c>
      <c r="G18" s="134">
        <v>304997</v>
      </c>
      <c r="H18" s="198">
        <f>IF(G18&gt;0,(AVERAGE(G$9:G18)),"")</f>
        <v>304145</v>
      </c>
      <c r="I18" s="134">
        <v>518767</v>
      </c>
      <c r="J18" s="198">
        <f>IF(I18&gt;0,(AVERAGE(I$9:I18)),"")</f>
        <v>518310.7</v>
      </c>
      <c r="K18" s="134">
        <v>427522</v>
      </c>
      <c r="L18" s="198">
        <f>IF(K18&gt;0,(AVERAGE(K$9:K18)),"")</f>
        <v>408412.5</v>
      </c>
      <c r="M18" s="134">
        <v>32306</v>
      </c>
      <c r="N18" s="198">
        <f>IF(M18&gt;0,(AVERAGE(M$9:M18)),"")</f>
        <v>31762.6</v>
      </c>
      <c r="O18" s="134">
        <v>36236</v>
      </c>
      <c r="P18" s="198">
        <f>IF(O18&gt;0,(AVERAGE(O$9:O18)),"")</f>
        <v>28476.6</v>
      </c>
      <c r="Q18" s="134">
        <v>439363</v>
      </c>
      <c r="R18" s="198">
        <f>IF(Q18&gt;0,(AVERAGE(Q$9:Q18)),"")</f>
        <v>425567.4</v>
      </c>
      <c r="S18" s="134">
        <v>559980</v>
      </c>
      <c r="T18" s="198">
        <f>IF(S18&gt;0,(AVERAGE(S$9:S18)),"")</f>
        <v>547201.80000000005</v>
      </c>
      <c r="U18" s="134">
        <v>297427</v>
      </c>
      <c r="V18" s="198">
        <f>IF(U18&gt;0,(AVERAGE(U$9:U18)),"")</f>
        <v>244529.5</v>
      </c>
      <c r="W18" s="134">
        <v>10439</v>
      </c>
      <c r="X18" s="198">
        <f>IF(W18&gt;0,(AVERAGE(W$9:W18)),"")</f>
        <v>10069.9</v>
      </c>
      <c r="Y18" s="132">
        <v>49740</v>
      </c>
      <c r="Z18" s="198">
        <f>IF(Y18&gt;0,(AVERAGE(Y$9:Y18)),"")</f>
        <v>49295.5</v>
      </c>
      <c r="AA18" s="132">
        <v>1021</v>
      </c>
      <c r="AB18" s="198">
        <f>IF(AA18&gt;0,(AVERAGE(AA$9:AA18)),"")</f>
        <v>1019.9</v>
      </c>
      <c r="AC18" s="132">
        <v>46191</v>
      </c>
      <c r="AD18" s="203">
        <f>IF(AC18&gt;0,(AVERAGE(AC$9:AC18)),"")</f>
        <v>42303</v>
      </c>
      <c r="AE18" s="134">
        <v>271</v>
      </c>
      <c r="AF18" s="198">
        <f>IF(AE18&gt;0,(AVERAGE(AE$9:AE18)),"")</f>
        <v>259.3</v>
      </c>
      <c r="AG18" s="203">
        <f t="shared" si="0"/>
        <v>2878978</v>
      </c>
      <c r="AH18" s="203">
        <f>IF(AG18&gt;0,(AVERAGE(AG$9:AG18)),"")</f>
        <v>2762880.5</v>
      </c>
      <c r="AI18" s="209"/>
      <c r="AJ18" s="159">
        <v>1463</v>
      </c>
      <c r="AK18" s="198">
        <f>IF(AJ18&gt;0,(AVERAGE(AJ$9:AJ18)),"")</f>
        <v>1037.3</v>
      </c>
      <c r="AL18" s="206"/>
      <c r="AM18" s="134">
        <v>26041</v>
      </c>
      <c r="AN18" s="198">
        <f>IF(AM18&gt;0,(AVERAGE(AM$9:AM18)),"")</f>
        <v>25666.400000000001</v>
      </c>
      <c r="AO18" s="206"/>
      <c r="AP18" s="140">
        <f t="shared" si="1"/>
        <v>2906482</v>
      </c>
      <c r="AQ18" s="212">
        <f>IF(AP18&gt;0,(AVERAGE(AP$9:AP18)),"")</f>
        <v>2789584.2</v>
      </c>
      <c r="AR18" s="206"/>
      <c r="AS18" s="198">
        <v>0</v>
      </c>
      <c r="AT18" s="198" t="str">
        <f>IF(AS18&gt;0,(AVERAGE(AS$9:AS18)),"")</f>
        <v/>
      </c>
      <c r="AU18" s="206"/>
      <c r="AV18" s="216">
        <f t="shared" si="2"/>
        <v>2906482</v>
      </c>
      <c r="AW18" s="217">
        <f>IF(AV18&gt;0,(AVERAGE(AV$9:AV18)),"")</f>
        <v>2789584.2</v>
      </c>
      <c r="AX18" s="209"/>
      <c r="AY18" s="134">
        <v>0</v>
      </c>
      <c r="AZ18" s="198" t="str">
        <f>IF(AY18&gt;0,(AVERAGE(AY$9:AY18)),"")</f>
        <v/>
      </c>
      <c r="BA18" s="209"/>
      <c r="BB18" s="155">
        <v>61914</v>
      </c>
      <c r="BC18" s="155">
        <f>IF(BB18&gt;0,(AVERAGE(BB$9:BB18)),"")</f>
        <v>52520.9</v>
      </c>
      <c r="BD18" s="209"/>
      <c r="BE18" s="155">
        <f t="shared" si="3"/>
        <v>2968396</v>
      </c>
      <c r="BF18" s="155">
        <f>IF(BE18&gt;0,(AVERAGE(BE$9:BE18)),"")</f>
        <v>2842105.1</v>
      </c>
    </row>
    <row r="19" spans="1:58" x14ac:dyDescent="0.2">
      <c r="A19" s="116">
        <v>2023</v>
      </c>
      <c r="B19" s="117" t="s">
        <v>56</v>
      </c>
      <c r="C19" s="132">
        <v>155103</v>
      </c>
      <c r="D19" s="198">
        <f>IF(C19&gt;0,(AVERAGE(C$9:C19)),"")</f>
        <v>150595.63636363635</v>
      </c>
      <c r="E19" s="161">
        <v>1395</v>
      </c>
      <c r="F19" s="198">
        <f>IF(E19&gt;0,(AVERAGE(E$9:E19)),"")</f>
        <v>1383.090909090909</v>
      </c>
      <c r="G19" s="132">
        <v>306350</v>
      </c>
      <c r="H19" s="198">
        <f>IF(G19&gt;0,(AVERAGE(G$9:G19)),"")</f>
        <v>304345.45454545453</v>
      </c>
      <c r="I19" s="132">
        <v>518841</v>
      </c>
      <c r="J19" s="198">
        <f>IF(I19&gt;0,(AVERAGE(I$9:I19)),"")</f>
        <v>518358.90909090912</v>
      </c>
      <c r="K19" s="132">
        <v>432147</v>
      </c>
      <c r="L19" s="198">
        <f>IF(K19&gt;0,(AVERAGE(K$9:K19)),"")</f>
        <v>410570.18181818182</v>
      </c>
      <c r="M19" s="132">
        <v>32374</v>
      </c>
      <c r="N19" s="198">
        <f>IF(M19&gt;0,(AVERAGE(M$9:M19)),"")</f>
        <v>31818.18181818182</v>
      </c>
      <c r="O19" s="134">
        <v>36314</v>
      </c>
      <c r="P19" s="198">
        <f>IF(O19&gt;0,(AVERAGE(O$9:O19)),"")</f>
        <v>29189.090909090908</v>
      </c>
      <c r="Q19" s="132">
        <v>441063</v>
      </c>
      <c r="R19" s="198">
        <f>IF(Q19&gt;0,(AVERAGE(Q$9:Q19)),"")</f>
        <v>426976.09090909088</v>
      </c>
      <c r="S19" s="132">
        <v>561674</v>
      </c>
      <c r="T19" s="198">
        <f>IF(S19&gt;0,(AVERAGE(S$9:S19)),"")</f>
        <v>548517.45454545459</v>
      </c>
      <c r="U19" s="132">
        <v>299125</v>
      </c>
      <c r="V19" s="198">
        <f>IF(U19&gt;0,(AVERAGE(U$9:U19)),"")</f>
        <v>249492.72727272726</v>
      </c>
      <c r="W19" s="132">
        <v>9440</v>
      </c>
      <c r="X19" s="198">
        <f>IF(W19&gt;0,(AVERAGE(W$9:W19)),"")</f>
        <v>10012.636363636364</v>
      </c>
      <c r="Y19" s="134">
        <v>47810</v>
      </c>
      <c r="Z19" s="198">
        <f>IF(Y19&gt;0,(AVERAGE(Y$9:Y19)),"")</f>
        <v>49160.454545454544</v>
      </c>
      <c r="AA19" s="134">
        <v>1037</v>
      </c>
      <c r="AB19" s="198">
        <f>IF(AA19&gt;0,(AVERAGE(AA$9:AA19)),"")</f>
        <v>1021.4545454545455</v>
      </c>
      <c r="AC19" s="134">
        <v>46956</v>
      </c>
      <c r="AD19" s="198">
        <f>IF(AC19&gt;0,(AVERAGE(AC$9:AC19)),"")</f>
        <v>42726</v>
      </c>
      <c r="AE19" s="132">
        <v>258</v>
      </c>
      <c r="AF19" s="198">
        <f>IF(AE19&gt;0,(AVERAGE(AE$9:AE19)),"")</f>
        <v>259.18181818181819</v>
      </c>
      <c r="AG19" s="213">
        <f>C19+E19+G19+I19+K19+M19+O19+Q19+S19+U19+W19+Y19+AA19+AC19+AE19</f>
        <v>2889887</v>
      </c>
      <c r="AH19" s="203">
        <f>IF(AG19&gt;0,(AVERAGE(AG$9:AG19)),"")</f>
        <v>2774426.5454545454</v>
      </c>
      <c r="AI19" s="206"/>
      <c r="AJ19" s="134">
        <v>1443</v>
      </c>
      <c r="AK19" s="198">
        <f>IF(AJ19&gt;0,(AVERAGE(AJ$9:AJ19)),"")</f>
        <v>1074.1818181818182</v>
      </c>
      <c r="AL19" s="206"/>
      <c r="AM19" s="132">
        <v>26009</v>
      </c>
      <c r="AN19" s="198">
        <f>IF(AM19&gt;0,(AVERAGE(AM$9:AM19)),"")</f>
        <v>25697.545454545456</v>
      </c>
      <c r="AO19" s="206"/>
      <c r="AP19" s="140">
        <f>AG19+AJ19+AM19</f>
        <v>2917339</v>
      </c>
      <c r="AQ19" s="198">
        <f>IF(AP19&gt;0,(AVERAGE(AP$9:AP19)),"")</f>
        <v>2801198.2727272729</v>
      </c>
      <c r="AR19" s="206"/>
      <c r="AS19" s="140">
        <v>0</v>
      </c>
      <c r="AT19" s="198" t="str">
        <f>IF(AS19&gt;0,(AVERAGE(AS$9:AS19)),"")</f>
        <v/>
      </c>
      <c r="AU19" s="206"/>
      <c r="AV19" s="208">
        <f>AP19+AS19</f>
        <v>2917339</v>
      </c>
      <c r="AW19" s="207">
        <f>IF(AV19&gt;0,(AVERAGE(AV$9:AV19)),"")</f>
        <v>2801198.2727272729</v>
      </c>
      <c r="AX19" s="206"/>
      <c r="AY19" s="132">
        <v>0</v>
      </c>
      <c r="AZ19" s="198" t="str">
        <f>IF(AY19&gt;0,(AVERAGE(AY$9:AY19)),"")</f>
        <v/>
      </c>
      <c r="BA19" s="206"/>
      <c r="BB19" s="155">
        <v>62386</v>
      </c>
      <c r="BC19" s="155">
        <f>IF(BB19&gt;0,(AVERAGE(BB$9:BB19)),"")</f>
        <v>53417.727272727272</v>
      </c>
      <c r="BD19" s="206"/>
      <c r="BE19" s="155">
        <f t="shared" si="3"/>
        <v>2979725</v>
      </c>
      <c r="BF19" s="155">
        <f>IF(BE19&gt;0,(AVERAGE(BE$9:BE19)),"")</f>
        <v>2854616</v>
      </c>
    </row>
    <row r="20" spans="1:58" ht="13.5" thickBot="1" x14ac:dyDescent="0.25">
      <c r="A20" s="116">
        <v>2023</v>
      </c>
      <c r="B20" s="124" t="s">
        <v>57</v>
      </c>
      <c r="C20" s="157">
        <v>155727</v>
      </c>
      <c r="D20" s="218">
        <f>IF(C20&gt;0,(AVERAGE(C$9:C20)),"")</f>
        <v>151023.25</v>
      </c>
      <c r="E20" s="158">
        <v>1403</v>
      </c>
      <c r="F20" s="218">
        <f>IF(E20&gt;0,(AVERAGE(E$9:E20)),"")</f>
        <v>1384.75</v>
      </c>
      <c r="G20" s="158">
        <v>306253</v>
      </c>
      <c r="H20" s="218">
        <f>IF(G20&gt;0,(AVERAGE(G$9:G20)),"")</f>
        <v>304504.41666666669</v>
      </c>
      <c r="I20" s="158">
        <v>518959</v>
      </c>
      <c r="J20" s="218">
        <f>IF(I20&gt;0,(AVERAGE(I$9:I20)),"")</f>
        <v>518408.91666666669</v>
      </c>
      <c r="K20" s="158">
        <v>437435</v>
      </c>
      <c r="L20" s="218">
        <f>IF(K20&gt;0,(AVERAGE(K$9:K20)),"")</f>
        <v>412808.91666666669</v>
      </c>
      <c r="M20" s="158">
        <v>32512</v>
      </c>
      <c r="N20" s="218">
        <f>IF(M20&gt;0,(AVERAGE(M$9:M20)),"")</f>
        <v>31876</v>
      </c>
      <c r="O20" s="157">
        <v>36182</v>
      </c>
      <c r="P20" s="218">
        <f>IF(O20&gt;0,(AVERAGE(O$9:O20)),"")</f>
        <v>29771.833333333332</v>
      </c>
      <c r="Q20" s="158">
        <v>442965</v>
      </c>
      <c r="R20" s="218">
        <f>IF(Q20&gt;0,(AVERAGE(Q$9:Q20)),"")</f>
        <v>428308.5</v>
      </c>
      <c r="S20" s="158">
        <v>565253</v>
      </c>
      <c r="T20" s="218">
        <f>IF(S20&gt;0,(AVERAGE(S$9:S20)),"")</f>
        <v>549912.08333333337</v>
      </c>
      <c r="U20" s="158">
        <v>300588</v>
      </c>
      <c r="V20" s="218">
        <f>IF(U20&gt;0,(AVERAGE(U$9:U20)),"")</f>
        <v>253750.66666666666</v>
      </c>
      <c r="W20" s="158">
        <v>9521</v>
      </c>
      <c r="X20" s="218">
        <f>IF(W20&gt;0,(AVERAGE(W$9:W20)),"")</f>
        <v>9971.6666666666661</v>
      </c>
      <c r="Y20" s="158">
        <v>47843</v>
      </c>
      <c r="Z20" s="218">
        <f>IF(Y20&gt;0,(AVERAGE(Y$9:Y20)),"")</f>
        <v>49050.666666666664</v>
      </c>
      <c r="AA20" s="158">
        <v>1049</v>
      </c>
      <c r="AB20" s="218">
        <f>IF(AA20&gt;0,(AVERAGE(AA$9:AA20)),"")</f>
        <v>1023.75</v>
      </c>
      <c r="AC20" s="158">
        <v>48041</v>
      </c>
      <c r="AD20" s="218">
        <f>IF(AC20&gt;0,(AVERAGE(AC$9:AC20)),"")</f>
        <v>43168.916666666664</v>
      </c>
      <c r="AE20" s="158">
        <v>258</v>
      </c>
      <c r="AF20" s="218">
        <f>IF(AE20&gt;0,(AVERAGE(AE$9:AE20)),"")</f>
        <v>259.08333333333331</v>
      </c>
      <c r="AG20" s="220">
        <f>C20+E20+G20+I20+K20+M20+O20+Q20+S20+U20+W20+Y20+AA20+AC20+AE20</f>
        <v>2903989</v>
      </c>
      <c r="AH20" s="219">
        <f>IF(AG20&gt;0,(AVERAGE(AG$9:AG20)),"")</f>
        <v>2785223.4166666665</v>
      </c>
      <c r="AI20" s="221"/>
      <c r="AJ20" s="158">
        <v>1455</v>
      </c>
      <c r="AK20" s="218">
        <f>IF(AJ20&gt;0,(AVERAGE(AJ$9:AJ20)),"")</f>
        <v>1105.9166666666667</v>
      </c>
      <c r="AL20" s="221"/>
      <c r="AM20" s="158">
        <v>26113</v>
      </c>
      <c r="AN20" s="218">
        <f>IF(AM20&gt;0,(AVERAGE(AM$9:AM20)),"")</f>
        <v>25732.166666666668</v>
      </c>
      <c r="AO20" s="221"/>
      <c r="AP20" s="220">
        <f>AG20+AJ20+AM20</f>
        <v>2931557</v>
      </c>
      <c r="AQ20" s="218">
        <f>IF(AP20&gt;0,(AVERAGE(AP$9:AP20)),"")</f>
        <v>2812061.5</v>
      </c>
      <c r="AR20" s="221"/>
      <c r="AS20" s="220">
        <v>0</v>
      </c>
      <c r="AT20" s="218" t="str">
        <f>IF(AS20&gt;0,(AVERAGE(AS$9:AS20)),"")</f>
        <v/>
      </c>
      <c r="AU20" s="221"/>
      <c r="AV20" s="222">
        <f>AP20+AS20</f>
        <v>2931557</v>
      </c>
      <c r="AW20" s="223">
        <f>IF(AV20&gt;0,(AVERAGE(AV$9:AV20)),"")</f>
        <v>2812061.5</v>
      </c>
      <c r="AX20" s="221"/>
      <c r="AY20" s="158">
        <v>0</v>
      </c>
      <c r="AZ20" s="224" t="str">
        <f>IF(AY20&gt;0,(AVERAGE(AY$9:AY20)),"")</f>
        <v/>
      </c>
      <c r="BA20" s="221"/>
      <c r="BB20" s="155">
        <v>0</v>
      </c>
      <c r="BC20" s="155" t="str">
        <f>IF(BB20&gt;0,(AVERAGE(BB$9:BB20)),"")</f>
        <v/>
      </c>
      <c r="BD20" s="221"/>
      <c r="BE20" s="155">
        <f t="shared" si="3"/>
        <v>2931557</v>
      </c>
      <c r="BF20" s="155">
        <f>IF(BE20&gt;0,(AVERAGE(BE$9:BE20)),"")</f>
        <v>2861027.75</v>
      </c>
    </row>
    <row r="21" spans="1:58" x14ac:dyDescent="0.2">
      <c r="AY21" s="132"/>
    </row>
    <row r="22" spans="1:58" x14ac:dyDescent="0.2">
      <c r="A22" s="272" t="s">
        <v>58</v>
      </c>
      <c r="B22" s="273"/>
      <c r="C22" s="273"/>
      <c r="D22" s="273"/>
      <c r="E22" s="273"/>
      <c r="F22" s="273"/>
      <c r="G22" s="273"/>
      <c r="H22" s="273"/>
      <c r="I22" s="273"/>
      <c r="J22" s="273"/>
      <c r="K22" s="273"/>
      <c r="L22" s="273"/>
      <c r="M22" s="273"/>
      <c r="N22" s="132"/>
      <c r="O22" s="132" t="s">
        <v>1</v>
      </c>
      <c r="P22" s="132"/>
      <c r="Q22" s="132" t="s">
        <v>1</v>
      </c>
      <c r="R22" s="132"/>
      <c r="S22" s="132" t="s">
        <v>1</v>
      </c>
      <c r="T22" s="132"/>
      <c r="U22" s="132" t="s">
        <v>1</v>
      </c>
      <c r="V22" s="132"/>
      <c r="W22" s="132" t="s">
        <v>1</v>
      </c>
      <c r="X22" s="132"/>
      <c r="Y22" s="132" t="s">
        <v>1</v>
      </c>
      <c r="Z22" s="132"/>
      <c r="AA22" s="132" t="s">
        <v>1</v>
      </c>
      <c r="AB22" s="132"/>
      <c r="AC22" s="132" t="s">
        <v>1</v>
      </c>
      <c r="AD22" s="132"/>
      <c r="AE22" s="132" t="s">
        <v>1</v>
      </c>
      <c r="AJ22" t="s">
        <v>1</v>
      </c>
      <c r="AM22" s="132" t="s">
        <v>1</v>
      </c>
      <c r="AV22" s="132"/>
      <c r="AY22" s="132"/>
    </row>
    <row r="23" spans="1:58" x14ac:dyDescent="0.2">
      <c r="A23" t="s">
        <v>66</v>
      </c>
    </row>
    <row r="24" spans="1:58" x14ac:dyDescent="0.2">
      <c r="A24" s="273"/>
      <c r="B24" s="273"/>
      <c r="C24" s="273"/>
      <c r="D24" s="273"/>
      <c r="E24" s="273"/>
      <c r="F24" s="273"/>
      <c r="G24" s="273"/>
      <c r="H24" s="273"/>
      <c r="I24" s="273"/>
      <c r="J24" s="273"/>
      <c r="K24" s="273"/>
      <c r="L24" s="273"/>
      <c r="O24" t="s">
        <v>1</v>
      </c>
      <c r="Q24" t="s">
        <v>1</v>
      </c>
      <c r="S24" t="s">
        <v>1</v>
      </c>
      <c r="U24" t="s">
        <v>1</v>
      </c>
      <c r="W24" t="s">
        <v>1</v>
      </c>
      <c r="Y24" t="s">
        <v>1</v>
      </c>
      <c r="AA24" t="s">
        <v>1</v>
      </c>
      <c r="AM24" t="s">
        <v>1</v>
      </c>
      <c r="AY24" t="s">
        <v>1</v>
      </c>
    </row>
    <row r="25" spans="1:58" x14ac:dyDescent="0.2">
      <c r="W25" t="s">
        <v>1</v>
      </c>
    </row>
    <row r="26" spans="1:58" x14ac:dyDescent="0.2">
      <c r="C26" s="132" t="s">
        <v>1</v>
      </c>
      <c r="G26" s="132" t="s">
        <v>1</v>
      </c>
      <c r="I26" s="132" t="s">
        <v>1</v>
      </c>
      <c r="K26" s="132" t="s">
        <v>1</v>
      </c>
      <c r="M26" s="132" t="s">
        <v>1</v>
      </c>
      <c r="O26" s="132" t="s">
        <v>1</v>
      </c>
      <c r="Q26" s="132" t="s">
        <v>1</v>
      </c>
      <c r="S26" s="132" t="s">
        <v>1</v>
      </c>
      <c r="U26" s="132" t="s">
        <v>1</v>
      </c>
      <c r="W26" s="132" t="s">
        <v>1</v>
      </c>
      <c r="Y26" s="132" t="s">
        <v>1</v>
      </c>
      <c r="AA26" s="132" t="s">
        <v>1</v>
      </c>
      <c r="AM26" s="132" t="s">
        <v>1</v>
      </c>
      <c r="AY26" s="132" t="s">
        <v>1</v>
      </c>
    </row>
    <row r="28" spans="1:58" x14ac:dyDescent="0.2">
      <c r="C28" s="132" t="s">
        <v>1</v>
      </c>
      <c r="D28" s="132"/>
      <c r="E28" s="132" t="s">
        <v>1</v>
      </c>
      <c r="F28" s="132"/>
      <c r="G28" s="132" t="s">
        <v>1</v>
      </c>
      <c r="H28" s="132"/>
      <c r="I28" s="132" t="s">
        <v>1</v>
      </c>
      <c r="J28" s="132"/>
      <c r="K28" s="132" t="s">
        <v>1</v>
      </c>
      <c r="L28" s="132"/>
      <c r="M28" s="132" t="s">
        <v>1</v>
      </c>
      <c r="N28" s="132"/>
      <c r="O28" s="132" t="s">
        <v>1</v>
      </c>
      <c r="P28" s="132"/>
      <c r="Q28" s="132" t="s">
        <v>1</v>
      </c>
      <c r="R28" s="132"/>
      <c r="S28" s="132" t="s">
        <v>1</v>
      </c>
      <c r="T28" s="132"/>
      <c r="U28" s="132" t="s">
        <v>1</v>
      </c>
      <c r="V28" s="132"/>
      <c r="W28" s="132" t="s">
        <v>1</v>
      </c>
      <c r="X28" s="132"/>
      <c r="Y28" s="132" t="s">
        <v>1</v>
      </c>
      <c r="Z28" s="132"/>
      <c r="AA28" s="132" t="s">
        <v>1</v>
      </c>
      <c r="AB28" s="132"/>
      <c r="AC28" s="132" t="s">
        <v>1</v>
      </c>
      <c r="AD28" s="132"/>
      <c r="AE28" s="132" t="s">
        <v>1</v>
      </c>
      <c r="AF28" s="132"/>
      <c r="AG28" s="132"/>
      <c r="AH28" s="132"/>
      <c r="AI28" s="132"/>
      <c r="AJ28" s="132" t="s">
        <v>1</v>
      </c>
      <c r="AM28" s="132" t="s">
        <v>1</v>
      </c>
      <c r="AV28" s="132" t="s">
        <v>1</v>
      </c>
      <c r="AY28" s="132" t="s">
        <v>1</v>
      </c>
    </row>
    <row r="32" spans="1:58" x14ac:dyDescent="0.2">
      <c r="I32" t="s">
        <v>1</v>
      </c>
      <c r="K32" t="s">
        <v>1</v>
      </c>
    </row>
    <row r="34" spans="48:48" x14ac:dyDescent="0.2">
      <c r="AV34" t="s">
        <v>1</v>
      </c>
    </row>
  </sheetData>
  <mergeCells count="46">
    <mergeCell ref="K4:L4"/>
    <mergeCell ref="A4:B4"/>
    <mergeCell ref="C4:D4"/>
    <mergeCell ref="E4:F4"/>
    <mergeCell ref="G4:H4"/>
    <mergeCell ref="I4:J4"/>
    <mergeCell ref="AJ4:AK4"/>
    <mergeCell ref="M4:N4"/>
    <mergeCell ref="O4:P4"/>
    <mergeCell ref="Q4:R4"/>
    <mergeCell ref="S4:T4"/>
    <mergeCell ref="U4:V4"/>
    <mergeCell ref="W4:X4"/>
    <mergeCell ref="Y4:Z4"/>
    <mergeCell ref="AA4:AB4"/>
    <mergeCell ref="AC4:AD4"/>
    <mergeCell ref="AE4:AF4"/>
    <mergeCell ref="AG4:AH4"/>
    <mergeCell ref="BE4:BF4"/>
    <mergeCell ref="AJ5:AJ6"/>
    <mergeCell ref="AK5:AK6"/>
    <mergeCell ref="C7:D7"/>
    <mergeCell ref="E7:F7"/>
    <mergeCell ref="G7:H7"/>
    <mergeCell ref="I7:J7"/>
    <mergeCell ref="K7:L7"/>
    <mergeCell ref="M7:N7"/>
    <mergeCell ref="O7:P7"/>
    <mergeCell ref="AM4:AN4"/>
    <mergeCell ref="AP4:AQ4"/>
    <mergeCell ref="AS4:AT4"/>
    <mergeCell ref="AV4:AW4"/>
    <mergeCell ref="AY4:AZ4"/>
    <mergeCell ref="BB4:BC4"/>
    <mergeCell ref="A24:L24"/>
    <mergeCell ref="Q7:R7"/>
    <mergeCell ref="S7:T7"/>
    <mergeCell ref="U7:V7"/>
    <mergeCell ref="W7:X7"/>
    <mergeCell ref="AC7:AD7"/>
    <mergeCell ref="AE7:AF7"/>
    <mergeCell ref="AJ7:AK7"/>
    <mergeCell ref="AM7:AN7"/>
    <mergeCell ref="A22:M22"/>
    <mergeCell ref="Y7:Z7"/>
    <mergeCell ref="AA7:AB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60D12-842F-42DB-A75E-123B31AF7028}">
  <dimension ref="A1:BF35"/>
  <sheetViews>
    <sheetView workbookViewId="0"/>
  </sheetViews>
  <sheetFormatPr defaultRowHeight="12.75" x14ac:dyDescent="0.2"/>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 min="57" max="57" width="12" customWidth="1"/>
    <col min="58" max="58" width="9.140625" bestFit="1" customWidth="1"/>
  </cols>
  <sheetData>
    <row r="1" spans="1:58" ht="15.75" x14ac:dyDescent="0.25">
      <c r="A1" s="179"/>
      <c r="B1" s="83"/>
      <c r="C1" s="125" t="s">
        <v>67</v>
      </c>
      <c r="D1" s="83"/>
      <c r="E1" s="144"/>
      <c r="F1" s="143"/>
      <c r="G1" s="144"/>
      <c r="H1" s="144"/>
      <c r="I1" s="84"/>
      <c r="J1" s="179"/>
      <c r="K1" s="180"/>
      <c r="L1" s="179"/>
      <c r="M1" s="180"/>
      <c r="N1" s="179"/>
      <c r="O1" s="144"/>
      <c r="P1" s="179"/>
      <c r="Q1" s="180"/>
      <c r="R1" s="179"/>
      <c r="S1" s="180"/>
      <c r="T1" s="179"/>
      <c r="U1" s="180"/>
      <c r="V1" s="179"/>
      <c r="W1" s="180"/>
      <c r="X1" s="179"/>
      <c r="Y1" s="181"/>
      <c r="Z1" s="182"/>
      <c r="AA1" s="180"/>
      <c r="AB1" s="179"/>
      <c r="AC1" s="181"/>
      <c r="AD1" s="179"/>
      <c r="AE1" s="180"/>
      <c r="AF1" s="179"/>
      <c r="AG1" s="179"/>
      <c r="AH1" s="179"/>
      <c r="AI1" s="179"/>
      <c r="AJ1" s="180"/>
      <c r="AK1" s="179"/>
      <c r="AL1" s="179"/>
      <c r="AM1" s="180"/>
      <c r="AN1" s="179"/>
      <c r="AO1" s="179"/>
      <c r="AP1" s="179"/>
      <c r="AQ1" s="179"/>
      <c r="AR1" s="179"/>
      <c r="AS1" s="183"/>
      <c r="AT1" s="183"/>
      <c r="AU1" s="183"/>
      <c r="AV1" s="179"/>
      <c r="AW1" s="179"/>
      <c r="AX1" s="179"/>
      <c r="AY1" s="184"/>
      <c r="AZ1" s="179"/>
    </row>
    <row r="2" spans="1:58" x14ac:dyDescent="0.2">
      <c r="A2" s="185"/>
      <c r="B2" s="143" t="s">
        <v>1</v>
      </c>
      <c r="C2" s="144"/>
      <c r="D2" s="143"/>
      <c r="E2" s="144"/>
      <c r="F2" s="143"/>
      <c r="G2" s="144"/>
      <c r="H2" s="144"/>
      <c r="I2" s="143"/>
      <c r="J2" s="179"/>
      <c r="K2" s="180"/>
      <c r="L2" s="179"/>
      <c r="M2" s="180"/>
      <c r="N2" s="179"/>
      <c r="O2" s="144"/>
      <c r="P2" s="179"/>
      <c r="Q2" s="180"/>
      <c r="R2" s="179"/>
      <c r="S2" s="180"/>
      <c r="T2" s="179"/>
      <c r="U2" s="126"/>
      <c r="V2" s="179"/>
      <c r="W2" s="126"/>
      <c r="X2" s="179"/>
      <c r="Y2" s="181"/>
      <c r="Z2" s="186"/>
      <c r="AA2" s="180"/>
      <c r="AB2" s="179"/>
      <c r="AC2" s="181"/>
      <c r="AD2" s="179"/>
      <c r="AE2" s="180"/>
      <c r="AF2" s="179"/>
      <c r="AG2" s="179"/>
      <c r="AH2" s="179"/>
      <c r="AI2" s="179"/>
      <c r="AJ2" s="180"/>
      <c r="AK2" s="179"/>
      <c r="AL2" s="179"/>
      <c r="AM2" s="180"/>
      <c r="AN2" s="179"/>
      <c r="AO2" s="179"/>
      <c r="AP2" s="87" t="s">
        <v>2</v>
      </c>
      <c r="AQ2" s="179"/>
      <c r="AR2" s="179"/>
      <c r="AS2" s="183"/>
      <c r="AT2" s="183"/>
      <c r="AU2" s="183"/>
      <c r="AV2" s="179"/>
      <c r="AW2" s="179"/>
      <c r="AX2" s="179"/>
      <c r="AY2" s="184"/>
      <c r="AZ2" s="179"/>
    </row>
    <row r="3" spans="1:58" ht="13.5" thickBot="1" x14ac:dyDescent="0.25">
      <c r="A3" s="187"/>
      <c r="B3" s="143" t="s">
        <v>1</v>
      </c>
      <c r="C3" s="144" t="s">
        <v>1</v>
      </c>
      <c r="D3" s="143"/>
      <c r="E3" s="144"/>
      <c r="F3" s="143"/>
      <c r="G3" s="144"/>
      <c r="H3" s="144"/>
      <c r="I3" s="143"/>
      <c r="J3" s="179"/>
      <c r="K3" s="180"/>
      <c r="L3" s="179"/>
      <c r="M3" s="180"/>
      <c r="N3" s="179"/>
      <c r="O3" s="144"/>
      <c r="P3" s="179"/>
      <c r="Q3" s="180"/>
      <c r="R3" s="179"/>
      <c r="S3" s="180"/>
      <c r="T3" s="179"/>
      <c r="U3" s="126"/>
      <c r="V3" s="179"/>
      <c r="W3" s="188"/>
      <c r="X3" s="189"/>
      <c r="Y3" s="181"/>
      <c r="Z3" s="187"/>
      <c r="AA3" s="180"/>
      <c r="AB3" s="179"/>
      <c r="AC3" s="180"/>
      <c r="AD3" s="186"/>
      <c r="AE3" s="181"/>
      <c r="AF3" s="186"/>
      <c r="AG3" s="186"/>
      <c r="AH3" s="186"/>
      <c r="AI3" s="179"/>
      <c r="AJ3" s="180"/>
      <c r="AK3" s="179"/>
      <c r="AL3" s="179"/>
      <c r="AM3" s="180"/>
      <c r="AN3" s="179"/>
      <c r="AO3" s="179"/>
      <c r="AP3" s="87"/>
      <c r="AQ3" s="179"/>
      <c r="AR3" s="179"/>
      <c r="AS3" s="183"/>
      <c r="AT3" s="183"/>
      <c r="AU3" s="183"/>
      <c r="AV3" s="186"/>
      <c r="AW3" s="186"/>
      <c r="AX3" s="179"/>
      <c r="AY3" s="184"/>
      <c r="AZ3" s="179"/>
    </row>
    <row r="4" spans="1:58" ht="25.5" customHeight="1" x14ac:dyDescent="0.2">
      <c r="A4" s="295" t="s">
        <v>68</v>
      </c>
      <c r="B4" s="284"/>
      <c r="C4" s="296" t="s">
        <v>4</v>
      </c>
      <c r="D4" s="297"/>
      <c r="E4" s="296" t="s">
        <v>5</v>
      </c>
      <c r="F4" s="297"/>
      <c r="G4" s="298" t="s">
        <v>6</v>
      </c>
      <c r="H4" s="299"/>
      <c r="I4" s="283" t="s">
        <v>7</v>
      </c>
      <c r="J4" s="293"/>
      <c r="K4" s="283" t="s">
        <v>8</v>
      </c>
      <c r="L4" s="293"/>
      <c r="M4" s="301" t="s">
        <v>9</v>
      </c>
      <c r="N4" s="302"/>
      <c r="O4" s="296" t="s">
        <v>10</v>
      </c>
      <c r="P4" s="297"/>
      <c r="Q4" s="296" t="s">
        <v>11</v>
      </c>
      <c r="R4" s="297"/>
      <c r="S4" s="283" t="s">
        <v>12</v>
      </c>
      <c r="T4" s="293"/>
      <c r="U4" s="283" t="s">
        <v>13</v>
      </c>
      <c r="V4" s="293"/>
      <c r="W4" s="283" t="s">
        <v>14</v>
      </c>
      <c r="X4" s="293"/>
      <c r="Y4" s="286" t="s">
        <v>15</v>
      </c>
      <c r="Z4" s="303"/>
      <c r="AA4" s="279" t="s">
        <v>16</v>
      </c>
      <c r="AB4" s="282"/>
      <c r="AC4" s="291" t="s">
        <v>65</v>
      </c>
      <c r="AD4" s="304"/>
      <c r="AE4" s="291" t="s">
        <v>17</v>
      </c>
      <c r="AF4" s="282"/>
      <c r="AG4" s="283" t="s">
        <v>18</v>
      </c>
      <c r="AH4" s="284"/>
      <c r="AI4" s="89"/>
      <c r="AJ4" s="300" t="s">
        <v>19</v>
      </c>
      <c r="AK4" s="284"/>
      <c r="AL4" s="89"/>
      <c r="AM4" s="286" t="s">
        <v>20</v>
      </c>
      <c r="AN4" s="284"/>
      <c r="AO4" s="89"/>
      <c r="AP4" s="287" t="s">
        <v>21</v>
      </c>
      <c r="AQ4" s="288"/>
      <c r="AR4" s="89"/>
      <c r="AS4" s="289" t="s">
        <v>22</v>
      </c>
      <c r="AT4" s="290"/>
      <c r="AU4" s="90"/>
      <c r="AV4" s="291" t="s">
        <v>23</v>
      </c>
      <c r="AW4" s="292"/>
      <c r="AX4" s="89"/>
      <c r="AY4" s="283" t="s">
        <v>24</v>
      </c>
      <c r="AZ4" s="293"/>
      <c r="BA4" s="89"/>
      <c r="BB4" s="285" t="s">
        <v>25</v>
      </c>
      <c r="BC4" s="285"/>
      <c r="BD4" s="89"/>
      <c r="BE4" s="285" t="s">
        <v>26</v>
      </c>
      <c r="BF4" s="285"/>
    </row>
    <row r="5" spans="1:58" x14ac:dyDescent="0.2">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75" t="s">
        <v>29</v>
      </c>
      <c r="AK5" s="277" t="s">
        <v>30</v>
      </c>
      <c r="AL5" s="95"/>
      <c r="AM5" s="127" t="s">
        <v>1</v>
      </c>
      <c r="AN5" s="94" t="s">
        <v>29</v>
      </c>
      <c r="AO5" s="95"/>
      <c r="AP5" s="93" t="s">
        <v>1</v>
      </c>
      <c r="AQ5" s="94" t="s">
        <v>29</v>
      </c>
      <c r="AR5" s="95"/>
      <c r="AS5" s="96" t="s">
        <v>1</v>
      </c>
      <c r="AT5" s="97" t="s">
        <v>29</v>
      </c>
      <c r="AU5" s="98"/>
      <c r="AV5" s="93" t="s">
        <v>1</v>
      </c>
      <c r="AW5" s="94" t="s">
        <v>29</v>
      </c>
      <c r="AX5" s="95"/>
      <c r="AY5" s="128" t="s">
        <v>1</v>
      </c>
      <c r="AZ5" s="94" t="s">
        <v>29</v>
      </c>
      <c r="BA5" s="95"/>
      <c r="BB5" s="162"/>
      <c r="BC5" s="162" t="s">
        <v>29</v>
      </c>
      <c r="BD5" s="95"/>
      <c r="BE5" s="162"/>
      <c r="BF5" s="162" t="s">
        <v>29</v>
      </c>
    </row>
    <row r="6" spans="1:58" x14ac:dyDescent="0.2">
      <c r="A6" s="151" t="s">
        <v>31</v>
      </c>
      <c r="B6" s="152" t="s">
        <v>32</v>
      </c>
      <c r="C6" s="150" t="s">
        <v>29</v>
      </c>
      <c r="D6" s="146" t="s">
        <v>33</v>
      </c>
      <c r="E6" s="150" t="s">
        <v>29</v>
      </c>
      <c r="F6" s="146" t="s">
        <v>33</v>
      </c>
      <c r="G6" s="150" t="s">
        <v>29</v>
      </c>
      <c r="H6" s="146" t="s">
        <v>33</v>
      </c>
      <c r="I6" s="147" t="s">
        <v>29</v>
      </c>
      <c r="J6" s="146" t="s">
        <v>33</v>
      </c>
      <c r="K6" s="150" t="s">
        <v>29</v>
      </c>
      <c r="L6" s="146" t="s">
        <v>33</v>
      </c>
      <c r="M6" s="150" t="s">
        <v>29</v>
      </c>
      <c r="N6" s="146" t="s">
        <v>33</v>
      </c>
      <c r="O6" s="150" t="s">
        <v>29</v>
      </c>
      <c r="P6" s="146" t="s">
        <v>33</v>
      </c>
      <c r="Q6" s="150" t="s">
        <v>29</v>
      </c>
      <c r="R6" s="146" t="s">
        <v>33</v>
      </c>
      <c r="S6" s="150" t="s">
        <v>29</v>
      </c>
      <c r="T6" s="146" t="s">
        <v>33</v>
      </c>
      <c r="U6" s="150" t="s">
        <v>29</v>
      </c>
      <c r="V6" s="146" t="s">
        <v>33</v>
      </c>
      <c r="W6" s="150" t="s">
        <v>29</v>
      </c>
      <c r="X6" s="146" t="s">
        <v>33</v>
      </c>
      <c r="Y6" s="150" t="s">
        <v>29</v>
      </c>
      <c r="Z6" s="146" t="s">
        <v>33</v>
      </c>
      <c r="AA6" s="150" t="s">
        <v>29</v>
      </c>
      <c r="AB6" s="146" t="s">
        <v>33</v>
      </c>
      <c r="AC6" s="150" t="s">
        <v>29</v>
      </c>
      <c r="AD6" s="146" t="s">
        <v>33</v>
      </c>
      <c r="AE6" s="150" t="s">
        <v>29</v>
      </c>
      <c r="AF6" s="146" t="s">
        <v>33</v>
      </c>
      <c r="AG6" s="147" t="s">
        <v>29</v>
      </c>
      <c r="AH6" s="146" t="s">
        <v>33</v>
      </c>
      <c r="AI6" s="104"/>
      <c r="AJ6" s="276"/>
      <c r="AK6" s="278"/>
      <c r="AL6" s="104"/>
      <c r="AM6" s="150" t="s">
        <v>29</v>
      </c>
      <c r="AN6" s="146" t="s">
        <v>33</v>
      </c>
      <c r="AO6" s="104"/>
      <c r="AP6" s="147" t="s">
        <v>29</v>
      </c>
      <c r="AQ6" s="146" t="s">
        <v>33</v>
      </c>
      <c r="AR6" s="104"/>
      <c r="AS6" s="148" t="s">
        <v>29</v>
      </c>
      <c r="AT6" s="149" t="s">
        <v>33</v>
      </c>
      <c r="AU6" s="107"/>
      <c r="AV6" s="147" t="s">
        <v>29</v>
      </c>
      <c r="AW6" s="146" t="s">
        <v>33</v>
      </c>
      <c r="AX6" s="104"/>
      <c r="AY6" s="145" t="s">
        <v>29</v>
      </c>
      <c r="AZ6" s="146" t="s">
        <v>33</v>
      </c>
      <c r="BA6" s="104"/>
      <c r="BB6" s="162" t="s">
        <v>29</v>
      </c>
      <c r="BC6" s="162" t="s">
        <v>33</v>
      </c>
      <c r="BD6" s="104"/>
      <c r="BE6" s="162" t="s">
        <v>29</v>
      </c>
      <c r="BF6" s="162" t="s">
        <v>33</v>
      </c>
    </row>
    <row r="7" spans="1:58" ht="37.5" customHeight="1" thickBot="1" x14ac:dyDescent="0.25">
      <c r="A7" s="108"/>
      <c r="B7" s="109"/>
      <c r="C7" s="270" t="s">
        <v>34</v>
      </c>
      <c r="D7" s="271"/>
      <c r="E7" s="270" t="s">
        <v>35</v>
      </c>
      <c r="F7" s="271"/>
      <c r="G7" s="270" t="s">
        <v>36</v>
      </c>
      <c r="H7" s="271"/>
      <c r="I7" s="270" t="s">
        <v>37</v>
      </c>
      <c r="J7" s="271"/>
      <c r="K7" s="270" t="s">
        <v>38</v>
      </c>
      <c r="L7" s="271"/>
      <c r="M7" s="270" t="s">
        <v>39</v>
      </c>
      <c r="N7" s="271"/>
      <c r="O7" s="270" t="s">
        <v>10</v>
      </c>
      <c r="P7" s="271"/>
      <c r="Q7" s="270" t="s">
        <v>40</v>
      </c>
      <c r="R7" s="271"/>
      <c r="S7" s="270" t="s">
        <v>41</v>
      </c>
      <c r="T7" s="271"/>
      <c r="U7" s="270" t="s">
        <v>42</v>
      </c>
      <c r="V7" s="271"/>
      <c r="W7" s="270" t="s">
        <v>14</v>
      </c>
      <c r="X7" s="271"/>
      <c r="Y7" s="270" t="s">
        <v>15</v>
      </c>
      <c r="Z7" s="271"/>
      <c r="AA7" s="270" t="s">
        <v>43</v>
      </c>
      <c r="AB7" s="271"/>
      <c r="AC7" s="270"/>
      <c r="AD7" s="271"/>
      <c r="AE7" s="270"/>
      <c r="AF7" s="271"/>
      <c r="AG7" s="110"/>
      <c r="AH7" s="111"/>
      <c r="AI7" s="112"/>
      <c r="AJ7" s="270" t="s">
        <v>44</v>
      </c>
      <c r="AK7" s="271"/>
      <c r="AL7" s="112"/>
      <c r="AM7" s="270" t="s">
        <v>45</v>
      </c>
      <c r="AN7" s="271"/>
      <c r="AO7" s="112"/>
      <c r="AP7" s="110"/>
      <c r="AQ7" s="109"/>
      <c r="AR7" s="112"/>
      <c r="AS7" s="113"/>
      <c r="AT7" s="114"/>
      <c r="AU7" s="98"/>
      <c r="AV7" s="110"/>
      <c r="AW7" s="111"/>
      <c r="AX7" s="112"/>
      <c r="AY7" s="131"/>
      <c r="AZ7" s="109"/>
      <c r="BA7" s="112"/>
      <c r="BB7" s="52"/>
      <c r="BC7" s="52"/>
      <c r="BD7" s="112"/>
      <c r="BE7" s="52"/>
      <c r="BF7" s="52"/>
    </row>
    <row r="8" spans="1:58" x14ac:dyDescent="0.2">
      <c r="A8" s="190"/>
      <c r="B8" s="191"/>
      <c r="C8" s="192"/>
      <c r="D8" s="191"/>
      <c r="E8" s="192"/>
      <c r="F8" s="191"/>
      <c r="G8" s="192"/>
      <c r="H8" s="191"/>
      <c r="I8" s="190"/>
      <c r="J8" s="191"/>
      <c r="K8" s="192"/>
      <c r="L8" s="191"/>
      <c r="M8" s="192"/>
      <c r="N8" s="191"/>
      <c r="O8" s="192"/>
      <c r="P8" s="191"/>
      <c r="Q8" s="192"/>
      <c r="R8" s="191"/>
      <c r="S8" s="192"/>
      <c r="T8" s="191"/>
      <c r="U8" s="192"/>
      <c r="V8" s="193"/>
      <c r="W8" s="192"/>
      <c r="X8" s="191"/>
      <c r="Y8" s="192"/>
      <c r="Z8" s="191"/>
      <c r="AA8" s="194"/>
      <c r="AB8" s="226"/>
      <c r="AC8" s="192"/>
      <c r="AD8" s="191"/>
      <c r="AE8" s="192"/>
      <c r="AF8" s="191"/>
      <c r="AG8" s="190"/>
      <c r="AH8" s="193"/>
      <c r="AI8" s="197"/>
      <c r="AJ8" s="192"/>
      <c r="AK8" s="191"/>
      <c r="AL8" s="197"/>
      <c r="AM8" s="192"/>
      <c r="AN8" s="191"/>
      <c r="AO8" s="197"/>
      <c r="AP8" s="190"/>
      <c r="AQ8" s="191"/>
      <c r="AR8" s="197"/>
      <c r="AS8" s="199"/>
      <c r="AT8" s="200"/>
      <c r="AU8" s="201"/>
      <c r="AV8" s="190"/>
      <c r="AW8" s="193"/>
      <c r="AX8" s="197"/>
      <c r="AY8" s="199"/>
      <c r="AZ8" s="191"/>
      <c r="BA8" s="197"/>
      <c r="BB8" s="52"/>
      <c r="BC8" s="52"/>
      <c r="BD8" s="197"/>
      <c r="BE8" s="52"/>
      <c r="BF8" s="52"/>
    </row>
    <row r="9" spans="1:58" x14ac:dyDescent="0.2">
      <c r="A9" s="116">
        <v>2021</v>
      </c>
      <c r="B9" s="117" t="s">
        <v>46</v>
      </c>
      <c r="C9" s="134">
        <v>138542</v>
      </c>
      <c r="D9" s="198">
        <f>IF(C9&gt;0,C9,"")</f>
        <v>138542</v>
      </c>
      <c r="E9" s="134">
        <v>1433</v>
      </c>
      <c r="F9" s="198">
        <f>IF(E9&gt;0,E9,"")</f>
        <v>1433</v>
      </c>
      <c r="G9" s="134">
        <v>304100</v>
      </c>
      <c r="H9" s="198">
        <f>IF(G9&gt;0,G9,"")</f>
        <v>304100</v>
      </c>
      <c r="I9" s="140">
        <v>497143</v>
      </c>
      <c r="J9" s="198">
        <f>IF(I9&gt;0,I9,"")</f>
        <v>497143</v>
      </c>
      <c r="K9" s="140">
        <v>309714</v>
      </c>
      <c r="L9" s="198">
        <f>IF(K9&gt;0,K9,"")</f>
        <v>309714</v>
      </c>
      <c r="M9" s="134">
        <v>29965</v>
      </c>
      <c r="N9" s="198">
        <f>IF(M9&gt;0,M9,"")</f>
        <v>29965</v>
      </c>
      <c r="O9" s="141">
        <v>14499</v>
      </c>
      <c r="P9" s="198">
        <f>IF(O9&gt;0,O9,"")</f>
        <v>14499</v>
      </c>
      <c r="Q9" s="141">
        <v>377143</v>
      </c>
      <c r="R9" s="198">
        <f>IF(Q9&gt;0,Q9,"")</f>
        <v>377143</v>
      </c>
      <c r="S9" s="142">
        <v>496650</v>
      </c>
      <c r="T9" s="198">
        <f>IF(S9&gt;0,S9,"")</f>
        <v>496650</v>
      </c>
      <c r="U9" s="141">
        <v>198092</v>
      </c>
      <c r="V9" s="198">
        <f>IF(U9&gt;0,U9,"")</f>
        <v>198092</v>
      </c>
      <c r="W9" s="141">
        <v>9799</v>
      </c>
      <c r="X9" s="198">
        <f>IF(W9&gt;0,W9,"")</f>
        <v>9799</v>
      </c>
      <c r="Y9" s="141">
        <v>48147</v>
      </c>
      <c r="Z9" s="198">
        <f>IF(Y9&gt;0,Y9,"")</f>
        <v>48147</v>
      </c>
      <c r="AA9" s="141">
        <v>877</v>
      </c>
      <c r="AB9" s="198">
        <f>IF(AA9&gt;0,AA9,"")</f>
        <v>877</v>
      </c>
      <c r="AC9" s="134">
        <v>31897</v>
      </c>
      <c r="AD9" s="198">
        <f>IF(AC9&gt;0,AC9,"")</f>
        <v>31897</v>
      </c>
      <c r="AE9" s="140">
        <v>114</v>
      </c>
      <c r="AF9" s="198">
        <f>IF(AE9&gt;0,AE9,"")</f>
        <v>114</v>
      </c>
      <c r="AG9" s="204">
        <f t="shared" ref="AG9:AG18" si="0">C9+E9+G9+I9+K9+M9+O9+Q9+S9+U9+W9+Y9+AA9+AC9+AE9</f>
        <v>2458115</v>
      </c>
      <c r="AH9" s="205">
        <f>IF(AG9&gt;0,AG9,"")</f>
        <v>2458115</v>
      </c>
      <c r="AI9" s="206"/>
      <c r="AJ9" s="134">
        <v>90</v>
      </c>
      <c r="AK9" s="198">
        <f>IF(AJ9&gt;0,AJ9,"")</f>
        <v>90</v>
      </c>
      <c r="AL9" s="206"/>
      <c r="AM9" s="140">
        <v>24663</v>
      </c>
      <c r="AN9" s="198">
        <f>IF(AM9&gt;0,AM9,"")</f>
        <v>24663</v>
      </c>
      <c r="AO9" s="206"/>
      <c r="AP9" s="140">
        <f t="shared" ref="AP9:AP18" si="1">AG9+AJ9+AM9</f>
        <v>2482868</v>
      </c>
      <c r="AQ9" s="207">
        <f>IF(AP9&gt;0,AP9,"")</f>
        <v>2482868</v>
      </c>
      <c r="AR9" s="206"/>
      <c r="AS9" s="134">
        <v>0</v>
      </c>
      <c r="AT9" s="198" t="str">
        <f>IF(AS9&gt;0,AS9,"")</f>
        <v/>
      </c>
      <c r="AU9" s="206"/>
      <c r="AV9" s="208">
        <f t="shared" ref="AV9:AV18" si="2">AP9+AS9</f>
        <v>2482868</v>
      </c>
      <c r="AW9" s="207">
        <f>IF(AV9&gt;0,AV9,"")</f>
        <v>2482868</v>
      </c>
      <c r="AX9" s="206"/>
      <c r="AY9" s="134">
        <v>96932</v>
      </c>
      <c r="AZ9" s="198">
        <f>IF(AY9&gt;0,AY9,"")</f>
        <v>96932</v>
      </c>
      <c r="BA9" s="206"/>
      <c r="BB9" s="155">
        <v>16845</v>
      </c>
      <c r="BC9" s="155">
        <f>IF(BB9&gt;0,BB9,"")</f>
        <v>16845</v>
      </c>
      <c r="BD9" s="206"/>
      <c r="BE9" s="155">
        <f>AV9+BB9</f>
        <v>2499713</v>
      </c>
      <c r="BF9" s="155">
        <f>IF(BE9&gt;0,BE9,"")</f>
        <v>2499713</v>
      </c>
    </row>
    <row r="10" spans="1:58" x14ac:dyDescent="0.2">
      <c r="A10" s="116">
        <v>2021</v>
      </c>
      <c r="B10" s="117" t="s">
        <v>47</v>
      </c>
      <c r="C10" s="155">
        <v>139723</v>
      </c>
      <c r="D10" s="198">
        <f>IF(C10&gt;0,(AVERAGE(C$9:C10)),"")</f>
        <v>139132.5</v>
      </c>
      <c r="E10" s="132">
        <v>1433</v>
      </c>
      <c r="F10" s="198">
        <f>IF(E10&gt;0,(AVERAGE(E$9:E10)),"")</f>
        <v>1433</v>
      </c>
      <c r="G10" s="155">
        <v>303852</v>
      </c>
      <c r="H10" s="198">
        <f>IF(G10&gt;0,(AVERAGE(G$9:G10)),"")</f>
        <v>303976</v>
      </c>
      <c r="I10" s="155">
        <v>498480</v>
      </c>
      <c r="J10" s="198">
        <f>IF(I10&gt;0,(AVERAGE(I$9:I10)),"")</f>
        <v>497811.5</v>
      </c>
      <c r="K10" s="155">
        <v>316395</v>
      </c>
      <c r="L10" s="198">
        <f>IF(K10&gt;0,(AVERAGE(K$9:K10)),"")</f>
        <v>313054.5</v>
      </c>
      <c r="M10" s="155">
        <v>30027</v>
      </c>
      <c r="N10" s="198">
        <f>IF(M10&gt;0,(AVERAGE(M$9:M10)),"")</f>
        <v>29996</v>
      </c>
      <c r="O10" s="155">
        <v>14185</v>
      </c>
      <c r="P10" s="198">
        <f>IF(O10&gt;0,(AVERAGE(O$9:O10)),"")</f>
        <v>14342</v>
      </c>
      <c r="Q10" s="155">
        <v>378361</v>
      </c>
      <c r="R10" s="198">
        <f>IF(Q10&gt;0,(AVERAGE(Q$9:Q10)),"")</f>
        <v>377752</v>
      </c>
      <c r="S10" s="155">
        <v>499524</v>
      </c>
      <c r="T10" s="198">
        <f>IF(S10&gt;0,(AVERAGE(S$9:S10)),"")</f>
        <v>498087</v>
      </c>
      <c r="U10" s="155">
        <v>201105</v>
      </c>
      <c r="V10" s="198">
        <f>IF(U10&gt;0,(AVERAGE(U$9:U10)),"")</f>
        <v>199598.5</v>
      </c>
      <c r="W10" s="155">
        <v>9864</v>
      </c>
      <c r="X10" s="198">
        <f>IF(W10&gt;0,(AVERAGE(W$9:W10)),"")</f>
        <v>9831.5</v>
      </c>
      <c r="Y10" s="155">
        <v>48175</v>
      </c>
      <c r="Z10" s="198">
        <f>IF(Y10&gt;0,(AVERAGE(Y$9:Y10)),"")</f>
        <v>48161</v>
      </c>
      <c r="AA10" s="155">
        <v>889</v>
      </c>
      <c r="AB10" s="198">
        <f>IF(AA10&gt;0,(AVERAGE(AA$9:AA10)),"")</f>
        <v>883</v>
      </c>
      <c r="AC10" s="155">
        <v>32212</v>
      </c>
      <c r="AD10" s="198">
        <f>IF(AC10&gt;0,(AVERAGE(AC$9:AC10)),"")</f>
        <v>32054.5</v>
      </c>
      <c r="AE10" s="155">
        <v>135</v>
      </c>
      <c r="AF10" s="198">
        <f>IF(AE10&gt;0,(AVERAGE(AE$9:AE10)),"")</f>
        <v>124.5</v>
      </c>
      <c r="AG10" s="204">
        <f t="shared" si="0"/>
        <v>2474360</v>
      </c>
      <c r="AH10" s="205">
        <f>IF(AG10&gt;0,(AVERAGE(AG$9:AG10)),"")</f>
        <v>2466237.5</v>
      </c>
      <c r="AI10" s="206"/>
      <c r="AJ10" s="155">
        <v>117</v>
      </c>
      <c r="AK10" s="198">
        <f>IF(AJ10&gt;0,(AVERAGE(AJ$9:AJ10)),"")</f>
        <v>103.5</v>
      </c>
      <c r="AL10" s="206"/>
      <c r="AM10" s="155">
        <v>24783</v>
      </c>
      <c r="AN10" s="198">
        <f>IF(AM10&gt;0,(AVERAGE(AM$9:AM10)),"")</f>
        <v>24723</v>
      </c>
      <c r="AO10" s="206"/>
      <c r="AP10" s="140">
        <f t="shared" si="1"/>
        <v>2499260</v>
      </c>
      <c r="AQ10" s="207">
        <f>IF(AP10&gt;0,(AVERAGE(AP$9:AP10)),"")</f>
        <v>2491064</v>
      </c>
      <c r="AR10" s="206"/>
      <c r="AS10" s="134">
        <v>0</v>
      </c>
      <c r="AT10" s="198" t="str">
        <f>IF(AS10&gt;0,(AVERAGE(AS$9:AS10)),"")</f>
        <v/>
      </c>
      <c r="AU10" s="206"/>
      <c r="AV10" s="208">
        <f t="shared" si="2"/>
        <v>2499260</v>
      </c>
      <c r="AW10" s="207">
        <f>IF(AV10&gt;0,(AVERAGE(AV$9:AV10)),"")</f>
        <v>2491064</v>
      </c>
      <c r="AX10" s="206"/>
      <c r="AY10" s="155">
        <v>93503</v>
      </c>
      <c r="AZ10" s="198">
        <f>IF(AY10&gt;0,(AVERAGE(AY$9:AY10)),"")</f>
        <v>95217.5</v>
      </c>
      <c r="BA10" s="206"/>
      <c r="BB10" s="155">
        <v>18477</v>
      </c>
      <c r="BC10" s="155">
        <f>IF(BB10&gt;0,(AVERAGE(BB$9:BB10)),"")</f>
        <v>17661</v>
      </c>
      <c r="BD10" s="206"/>
      <c r="BE10" s="155">
        <f t="shared" ref="BE10:BE20" si="3">AV10+BB10</f>
        <v>2517737</v>
      </c>
      <c r="BF10" s="155">
        <f>IF(BE10&gt;0,(AVERAGE(BE$9:BE10)),"")</f>
        <v>2508725</v>
      </c>
    </row>
    <row r="11" spans="1:58" x14ac:dyDescent="0.2">
      <c r="A11" s="116">
        <v>2021</v>
      </c>
      <c r="B11" s="117" t="s">
        <v>48</v>
      </c>
      <c r="C11" s="134">
        <v>141271</v>
      </c>
      <c r="D11" s="198">
        <f>IF(C11&gt;0,(AVERAGE(C$9:C11)),"")</f>
        <v>139845.33333333334</v>
      </c>
      <c r="E11" s="134">
        <v>1423</v>
      </c>
      <c r="F11" s="198">
        <f>IF(E11&gt;0,(AVERAGE(E$9:E11)),"")</f>
        <v>1429.6666666666667</v>
      </c>
      <c r="G11" s="134">
        <v>303491</v>
      </c>
      <c r="H11" s="198">
        <f>IF(G11&gt;0,(AVERAGE(G$9:G11)),"")</f>
        <v>303814.33333333331</v>
      </c>
      <c r="I11" s="210">
        <v>500515</v>
      </c>
      <c r="J11" s="198">
        <f>IF(I11&gt;0,(AVERAGE(I$9:I11)),"")</f>
        <v>498712.66666666669</v>
      </c>
      <c r="K11" s="210">
        <v>324214</v>
      </c>
      <c r="L11" s="198">
        <f>IF(K11&gt;0,(AVERAGE(K$9:K11)),"")</f>
        <v>316774.33333333331</v>
      </c>
      <c r="M11" s="154">
        <v>30151</v>
      </c>
      <c r="N11" s="198">
        <f>IF(M11&gt;0,(AVERAGE(M$9:M11)),"")</f>
        <v>30047.666666666668</v>
      </c>
      <c r="O11" s="141">
        <v>13689</v>
      </c>
      <c r="P11" s="198">
        <f>IF(O11&gt;0,(AVERAGE(O$9:O11)),"")</f>
        <v>14124.333333333334</v>
      </c>
      <c r="Q11" s="141">
        <v>380793</v>
      </c>
      <c r="R11" s="198">
        <f>IF(Q11&gt;0,(AVERAGE(Q$9:Q11)),"")</f>
        <v>378765.66666666669</v>
      </c>
      <c r="S11" s="142">
        <v>503760</v>
      </c>
      <c r="T11" s="198">
        <f>IF(S11&gt;0,(AVERAGE(S$9:S11)),"")</f>
        <v>499978</v>
      </c>
      <c r="U11" s="141">
        <v>203929</v>
      </c>
      <c r="V11" s="198">
        <f>IF(U11&gt;0,(AVERAGE(U$9:U11)),"")</f>
        <v>201042</v>
      </c>
      <c r="W11" s="141">
        <v>9893</v>
      </c>
      <c r="X11" s="198">
        <f>IF(W11&gt;0,(AVERAGE(W$9:W11)),"")</f>
        <v>9852</v>
      </c>
      <c r="Y11" s="141">
        <v>48157</v>
      </c>
      <c r="Z11" s="198">
        <f>IF(Y11&gt;0,(AVERAGE(Y$9:Y11)),"")</f>
        <v>48159.666666666664</v>
      </c>
      <c r="AA11" s="141">
        <v>900</v>
      </c>
      <c r="AB11" s="198">
        <f>IF(AA11&gt;0,(AVERAGE(AA$9:AA11)),"")</f>
        <v>888.66666666666663</v>
      </c>
      <c r="AC11" s="134">
        <v>32672</v>
      </c>
      <c r="AD11" s="198">
        <f>IF(AC11&gt;0,(AVERAGE(AC$9:AC11)),"")</f>
        <v>32260.333333333332</v>
      </c>
      <c r="AE11" s="140">
        <v>153</v>
      </c>
      <c r="AF11" s="198">
        <f>IF(AE11&gt;0,(AVERAGE(AE$9:AE11)),"")</f>
        <v>134</v>
      </c>
      <c r="AG11" s="204">
        <f t="shared" si="0"/>
        <v>2495011</v>
      </c>
      <c r="AH11" s="205">
        <f>IF(AG11&gt;0,(AVERAGE(AG$9:AG11)),"")</f>
        <v>2475828.6666666665</v>
      </c>
      <c r="AI11" s="206"/>
      <c r="AJ11" s="134">
        <v>149</v>
      </c>
      <c r="AK11" s="198">
        <f>IF(AJ11&gt;0,(AVERAGE(AJ$9:AJ11)),"")</f>
        <v>118.66666666666667</v>
      </c>
      <c r="AL11" s="206"/>
      <c r="AM11" s="140">
        <v>24900</v>
      </c>
      <c r="AN11" s="198">
        <f>IF(AM11&gt;0,(AVERAGE(AM$9:AM11)),"")</f>
        <v>24782</v>
      </c>
      <c r="AO11" s="206"/>
      <c r="AP11" s="140">
        <f t="shared" si="1"/>
        <v>2520060</v>
      </c>
      <c r="AQ11" s="207">
        <f>IF(AP11&gt;0,(AVERAGE(AP$9:AP11)),"")</f>
        <v>2500729.3333333335</v>
      </c>
      <c r="AR11" s="206"/>
      <c r="AS11" s="134">
        <v>0</v>
      </c>
      <c r="AT11" s="198" t="str">
        <f>IF(AS11&gt;0,(AVERAGE(AS$9:AS11)),"")</f>
        <v/>
      </c>
      <c r="AU11" s="206"/>
      <c r="AV11" s="208">
        <f t="shared" si="2"/>
        <v>2520060</v>
      </c>
      <c r="AW11" s="207">
        <f>IF(AV11&gt;0,(AVERAGE(AV$9:AV11)),"")</f>
        <v>2500729.3333333335</v>
      </c>
      <c r="AX11" s="206"/>
      <c r="AY11" s="134">
        <v>90469</v>
      </c>
      <c r="AZ11" s="198">
        <f>IF(AY11&gt;0,(AVERAGE(AY$9:AY11)),"")</f>
        <v>93634.666666666672</v>
      </c>
      <c r="BA11" s="206"/>
      <c r="BB11" s="155">
        <v>20685</v>
      </c>
      <c r="BC11" s="155">
        <f>IF(BB11&gt;0,(AVERAGE(BB$9:BB11)),"")</f>
        <v>18669</v>
      </c>
      <c r="BD11" s="206"/>
      <c r="BE11" s="155">
        <f t="shared" si="3"/>
        <v>2540745</v>
      </c>
      <c r="BF11" s="155">
        <f>IF(BE11&gt;0,(AVERAGE(BE$9:BE11)),"")</f>
        <v>2519398.3333333335</v>
      </c>
    </row>
    <row r="12" spans="1:58" x14ac:dyDescent="0.2">
      <c r="A12" s="116">
        <v>2021</v>
      </c>
      <c r="B12" s="156" t="s">
        <v>49</v>
      </c>
      <c r="C12" s="134">
        <v>142081</v>
      </c>
      <c r="D12" s="139">
        <f>IF(C12&gt;0,(AVERAGE(C$9:C12)),"")</f>
        <v>140404.25</v>
      </c>
      <c r="E12" s="134">
        <v>1427</v>
      </c>
      <c r="F12" s="198">
        <f>IF(E12&gt;0,(AVERAGE(E$9:E12)),"")</f>
        <v>1429</v>
      </c>
      <c r="G12" s="134">
        <v>303826</v>
      </c>
      <c r="H12" s="198">
        <f>IF(G12&gt;0,(AVERAGE(G$9:G12)),"")</f>
        <v>303817.25</v>
      </c>
      <c r="I12" s="160">
        <v>502630</v>
      </c>
      <c r="J12" s="198">
        <f>IF(I12&gt;0,(AVERAGE(I$9:I12)),"")</f>
        <v>499692</v>
      </c>
      <c r="K12" s="160">
        <v>332160</v>
      </c>
      <c r="L12" s="139">
        <f>IF(K12&gt;0,(AVERAGE(K$9:K12)),"")</f>
        <v>320620.75</v>
      </c>
      <c r="M12" s="134">
        <v>30283</v>
      </c>
      <c r="N12" s="212">
        <f>IF(M12&gt;0,(AVERAGE(M$9:M12)),"")</f>
        <v>30106.5</v>
      </c>
      <c r="O12" s="134">
        <v>13239</v>
      </c>
      <c r="P12" s="198">
        <f>IF(O12&gt;0,(AVERAGE(O$9:O12)),"")</f>
        <v>13903</v>
      </c>
      <c r="Q12" s="160">
        <v>382927</v>
      </c>
      <c r="R12" s="198">
        <f>IF(Q12&gt;0,(AVERAGE(Q$9:Q12)),"")</f>
        <v>379806</v>
      </c>
      <c r="S12" s="134">
        <v>507486</v>
      </c>
      <c r="T12" s="198">
        <f>IF(S12&gt;0,(AVERAGE(S$9:S12)),"")</f>
        <v>501855</v>
      </c>
      <c r="U12" s="134">
        <v>206711</v>
      </c>
      <c r="V12" s="198">
        <f>IF(U12&gt;0,(AVERAGE(U$9:U12)),"")</f>
        <v>202459.25</v>
      </c>
      <c r="W12" s="134">
        <v>9996</v>
      </c>
      <c r="X12" s="198">
        <f>IF(W12&gt;0,(AVERAGE(W$9:W12)),"")</f>
        <v>9888</v>
      </c>
      <c r="Y12" s="134">
        <v>48198</v>
      </c>
      <c r="Z12" s="198">
        <f>IF(Y12&gt;0,(AVERAGE(Y$9:Y12)),"")</f>
        <v>48169.25</v>
      </c>
      <c r="AA12" s="134">
        <v>903</v>
      </c>
      <c r="AB12" s="198">
        <f>IF(AA12&gt;0,(AVERAGE(AA$9:AA12)),"")</f>
        <v>892.25</v>
      </c>
      <c r="AC12" s="134">
        <v>33135</v>
      </c>
      <c r="AD12" s="198">
        <f>IF(AC12&gt;0,(AVERAGE(AC$9:AC12)),"")</f>
        <v>32479</v>
      </c>
      <c r="AE12" s="134">
        <v>172</v>
      </c>
      <c r="AF12" s="198">
        <f>IF(AE12&gt;0,(AVERAGE(AE$9:AE12)),"")</f>
        <v>143.5</v>
      </c>
      <c r="AG12" s="204">
        <f t="shared" si="0"/>
        <v>2515174</v>
      </c>
      <c r="AH12" s="205">
        <f>IF(AG12&gt;0,(AVERAGE(AG$9:AG12)),"")</f>
        <v>2485665</v>
      </c>
      <c r="AI12" s="206"/>
      <c r="AJ12" s="134">
        <v>171</v>
      </c>
      <c r="AK12" s="198">
        <f>IF(AJ12&gt;0,(AVERAGE(AJ$9:AJ12)),"")</f>
        <v>131.75</v>
      </c>
      <c r="AL12" s="206"/>
      <c r="AM12" s="134">
        <v>25013</v>
      </c>
      <c r="AN12" s="198">
        <f>IF(AM12&gt;0,(AVERAGE(AM$9:AM12)),"")</f>
        <v>24839.75</v>
      </c>
      <c r="AO12" s="206"/>
      <c r="AP12" s="140">
        <f t="shared" si="1"/>
        <v>2540358</v>
      </c>
      <c r="AQ12" s="207">
        <f>IF(AP12&gt;0,(AVERAGE(AP$9:AP12)),"")</f>
        <v>2510636.5</v>
      </c>
      <c r="AR12" s="206"/>
      <c r="AS12" s="134">
        <v>0</v>
      </c>
      <c r="AT12" s="198" t="str">
        <f>IF(AS12&gt;0,(AVERAGE(AS$9:AS12)),"")</f>
        <v/>
      </c>
      <c r="AU12" s="206"/>
      <c r="AV12" s="208">
        <f t="shared" si="2"/>
        <v>2540358</v>
      </c>
      <c r="AW12" s="207">
        <f>IF(AV12&gt;0,(AVERAGE(AV$9:AV12)),"")</f>
        <v>2510636.5</v>
      </c>
      <c r="AX12" s="206"/>
      <c r="AY12" s="134">
        <v>87018</v>
      </c>
      <c r="AZ12" s="198">
        <f>IF(AY12&gt;0,(AVERAGE(AY$9:AY12)),"")</f>
        <v>91980.5</v>
      </c>
      <c r="BA12" s="206"/>
      <c r="BB12" s="155">
        <v>23234</v>
      </c>
      <c r="BC12" s="155">
        <f>IF(BB12&gt;0,(AVERAGE(BB$9:BB12)),"")</f>
        <v>19810.25</v>
      </c>
      <c r="BD12" s="206"/>
      <c r="BE12" s="155">
        <f t="shared" si="3"/>
        <v>2563592</v>
      </c>
      <c r="BF12" s="155">
        <f>IF(BE12&gt;0,(AVERAGE(BE$9:BE12)),"")</f>
        <v>2530446.75</v>
      </c>
    </row>
    <row r="13" spans="1:58" x14ac:dyDescent="0.2">
      <c r="A13" s="116">
        <v>2021</v>
      </c>
      <c r="B13" s="156" t="s">
        <v>50</v>
      </c>
      <c r="C13" s="134">
        <v>143617</v>
      </c>
      <c r="D13" s="139">
        <f>IF(C13&gt;0,(AVERAGE(C$9:C13)),"")</f>
        <v>141046.79999999999</v>
      </c>
      <c r="E13" s="134">
        <v>1392</v>
      </c>
      <c r="F13" s="198">
        <f>IF(E13&gt;0,(AVERAGE(E$9:E13)),"")</f>
        <v>1421.6</v>
      </c>
      <c r="G13" s="134">
        <v>303890</v>
      </c>
      <c r="H13" s="198">
        <f>IF(G13&gt;0,(AVERAGE(G$9:G13)),"")</f>
        <v>303831.8</v>
      </c>
      <c r="I13" s="160">
        <v>504947</v>
      </c>
      <c r="J13" s="198">
        <f>IF(I13&gt;0,(AVERAGE(I$9:I13)),"")</f>
        <v>500743</v>
      </c>
      <c r="K13" s="160">
        <v>340028</v>
      </c>
      <c r="L13" s="139">
        <f>IF(K13&gt;0,(AVERAGE(K$9:K13)),"")</f>
        <v>324502.2</v>
      </c>
      <c r="M13" s="134">
        <v>30386</v>
      </c>
      <c r="N13" s="212">
        <f>IF(M13&gt;0,(AVERAGE(M$9:M13)),"")</f>
        <v>30162.400000000001</v>
      </c>
      <c r="O13" s="134">
        <v>12512</v>
      </c>
      <c r="P13" s="198">
        <f>IF(O13&gt;0,(AVERAGE(O$9:O13)),"")</f>
        <v>13624.8</v>
      </c>
      <c r="Q13" s="160">
        <v>384399</v>
      </c>
      <c r="R13" s="198">
        <f>IF(Q13&gt;0,(AVERAGE(Q$9:Q13)),"")</f>
        <v>380724.6</v>
      </c>
      <c r="S13" s="134">
        <v>510405</v>
      </c>
      <c r="T13" s="198">
        <f>IF(S13&gt;0,(AVERAGE(S$9:S13)),"")</f>
        <v>503565</v>
      </c>
      <c r="U13" s="134">
        <v>209429</v>
      </c>
      <c r="V13" s="198">
        <f>IF(U13&gt;0,(AVERAGE(U$9:U13)),"")</f>
        <v>203853.2</v>
      </c>
      <c r="W13" s="134">
        <v>9825</v>
      </c>
      <c r="X13" s="198">
        <f>IF(W13&gt;0,(AVERAGE(W$9:W13)),"")</f>
        <v>9875.4</v>
      </c>
      <c r="Y13" s="134">
        <v>48295</v>
      </c>
      <c r="Z13" s="198">
        <f>IF(Y13&gt;0,(AVERAGE(Y$9:Y13)),"")</f>
        <v>48194.400000000001</v>
      </c>
      <c r="AA13" s="134">
        <v>898</v>
      </c>
      <c r="AB13" s="198">
        <f>IF(AA13&gt;0,(AVERAGE(AA$9:AA13)),"")</f>
        <v>893.4</v>
      </c>
      <c r="AC13" s="134">
        <v>33505</v>
      </c>
      <c r="AD13" s="198">
        <f>IF(AC13&gt;0,(AVERAGE(AC$9:AC13)),"")</f>
        <v>32684.2</v>
      </c>
      <c r="AE13" s="134">
        <v>190</v>
      </c>
      <c r="AF13" s="198">
        <f>IF(AE13&gt;0,(AVERAGE(AE$9:AE13)),"")</f>
        <v>152.80000000000001</v>
      </c>
      <c r="AG13" s="213">
        <f t="shared" si="0"/>
        <v>2533718</v>
      </c>
      <c r="AH13" s="203">
        <f>IF(AG13&gt;0,(AVERAGE(AG$9:AG13)),"")</f>
        <v>2495275.6</v>
      </c>
      <c r="AI13" s="214"/>
      <c r="AJ13" s="134">
        <v>198</v>
      </c>
      <c r="AK13" s="198">
        <f>IF(AJ13&gt;0,(AVERAGE(AJ$9:AJ13)),"")</f>
        <v>145</v>
      </c>
      <c r="AL13" s="214"/>
      <c r="AM13" s="134">
        <v>24991</v>
      </c>
      <c r="AN13" s="198">
        <f>IF(AM13&gt;0,(AVERAGE(AM$9:AM13)),"")</f>
        <v>24870</v>
      </c>
      <c r="AO13" s="214"/>
      <c r="AP13" s="140">
        <f t="shared" si="1"/>
        <v>2558907</v>
      </c>
      <c r="AQ13" s="207">
        <f>IF(AP13&gt;0,(AVERAGE(AP$9:AP13)),"")</f>
        <v>2520290.6</v>
      </c>
      <c r="AR13" s="214"/>
      <c r="AS13" s="134">
        <v>0</v>
      </c>
      <c r="AT13" s="198" t="str">
        <f>IF(AS13&gt;0,(AVERAGE(AS$9:AS13)),"")</f>
        <v/>
      </c>
      <c r="AU13" s="206"/>
      <c r="AV13" s="208">
        <f t="shared" si="2"/>
        <v>2558907</v>
      </c>
      <c r="AW13" s="207">
        <f>IF(AV13&gt;0,(AVERAGE(AV$9:AV13)),"")</f>
        <v>2520290.6</v>
      </c>
      <c r="AX13" s="214"/>
      <c r="AY13" s="134">
        <v>82784</v>
      </c>
      <c r="AZ13" s="198">
        <f>IF(AY13&gt;0,(AVERAGE(AY$9:AY13)),"")</f>
        <v>90141.2</v>
      </c>
      <c r="BA13" s="214"/>
      <c r="BB13" s="155">
        <v>25665</v>
      </c>
      <c r="BC13" s="155">
        <f>IF(BB13&gt;0,(AVERAGE(BB$9:BB13)),"")</f>
        <v>20981.200000000001</v>
      </c>
      <c r="BD13" s="214"/>
      <c r="BE13" s="155">
        <f t="shared" si="3"/>
        <v>2584572</v>
      </c>
      <c r="BF13" s="155">
        <f>IF(BE13&gt;0,(AVERAGE(BE$9:BE13)),"")</f>
        <v>2541271.7999999998</v>
      </c>
    </row>
    <row r="14" spans="1:58" x14ac:dyDescent="0.2">
      <c r="A14" s="116">
        <v>2021</v>
      </c>
      <c r="B14" s="156" t="s">
        <v>51</v>
      </c>
      <c r="C14" s="134">
        <v>144570</v>
      </c>
      <c r="D14" s="139">
        <f>IF(C14&gt;0,(AVERAGE(C$9:C14)),"")</f>
        <v>141634</v>
      </c>
      <c r="E14" s="134">
        <v>1393</v>
      </c>
      <c r="F14" s="198">
        <f>IF(E14&gt;0,(AVERAGE(E$9:E14)),"")</f>
        <v>1416.8333333333333</v>
      </c>
      <c r="G14" s="134">
        <v>304021</v>
      </c>
      <c r="H14" s="198">
        <f>IF(G14&gt;0,(AVERAGE(G$9:G14)),"")</f>
        <v>303863.33333333331</v>
      </c>
      <c r="I14" s="160">
        <v>507471</v>
      </c>
      <c r="J14" s="198">
        <f>IF(I14&gt;0,(AVERAGE(I$9:I14)),"")</f>
        <v>501864.33333333331</v>
      </c>
      <c r="K14" s="160">
        <v>347591</v>
      </c>
      <c r="L14" s="139">
        <f>IF(K14&gt;0,(AVERAGE(K$9:K14)),"")</f>
        <v>328350.33333333331</v>
      </c>
      <c r="M14" s="134">
        <v>30497</v>
      </c>
      <c r="N14" s="212">
        <f>IF(M14&gt;0,(AVERAGE(M$9:M14)),"")</f>
        <v>30218.166666666668</v>
      </c>
      <c r="O14" s="134">
        <v>11939</v>
      </c>
      <c r="P14" s="198">
        <f>IF(O14&gt;0,(AVERAGE(O$9:O14)),"")</f>
        <v>13343.833333333334</v>
      </c>
      <c r="Q14" s="160">
        <v>388011</v>
      </c>
      <c r="R14" s="198">
        <f>IF(Q14&gt;0,(AVERAGE(Q$9:Q14)),"")</f>
        <v>381939</v>
      </c>
      <c r="S14" s="134">
        <v>513159</v>
      </c>
      <c r="T14" s="198">
        <f>IF(S14&gt;0,(AVERAGE(S$9:S14)),"")</f>
        <v>505164</v>
      </c>
      <c r="U14" s="134">
        <v>212030</v>
      </c>
      <c r="V14" s="198">
        <f>IF(U14&gt;0,(AVERAGE(U$9:U14)),"")</f>
        <v>205216</v>
      </c>
      <c r="W14" s="134">
        <v>9862</v>
      </c>
      <c r="X14" s="198">
        <f>IF(W14&gt;0,(AVERAGE(W$9:W14)),"")</f>
        <v>9873.1666666666661</v>
      </c>
      <c r="Y14" s="134">
        <v>48440</v>
      </c>
      <c r="Z14" s="198">
        <f>IF(Y14&gt;0,(AVERAGE(Y$9:Y14)),"")</f>
        <v>48235.333333333336</v>
      </c>
      <c r="AA14" s="134">
        <v>904</v>
      </c>
      <c r="AB14" s="198">
        <f>IF(AA14&gt;0,(AVERAGE(AA$9:AA14)),"")</f>
        <v>895.16666666666663</v>
      </c>
      <c r="AC14" s="134">
        <v>34183</v>
      </c>
      <c r="AD14" s="198">
        <f>IF(AC14&gt;0,(AVERAGE(AC$9:AC14)),"")</f>
        <v>32934</v>
      </c>
      <c r="AE14" s="134">
        <v>211</v>
      </c>
      <c r="AF14" s="198">
        <f>IF(AE14&gt;0,(AVERAGE(AE$9:AE14)),"")</f>
        <v>162.5</v>
      </c>
      <c r="AG14" s="213">
        <f t="shared" si="0"/>
        <v>2554282</v>
      </c>
      <c r="AH14" s="203">
        <f>IF(AG14&gt;0,(AVERAGE(AG$9:AG14)),"")</f>
        <v>2505110</v>
      </c>
      <c r="AI14" s="206"/>
      <c r="AJ14" s="134">
        <v>250</v>
      </c>
      <c r="AK14" s="198">
        <f>IF(AJ14&gt;0,(AVERAGE(AJ$9:AJ14)),"")</f>
        <v>162.5</v>
      </c>
      <c r="AL14" s="206"/>
      <c r="AM14" s="134">
        <v>24878</v>
      </c>
      <c r="AN14" s="198">
        <f>IF(AM14&gt;0,(AVERAGE(AM$9:AM14)),"")</f>
        <v>24871.333333333332</v>
      </c>
      <c r="AO14" s="206"/>
      <c r="AP14" s="140">
        <f t="shared" si="1"/>
        <v>2579410</v>
      </c>
      <c r="AQ14" s="198">
        <f>IF(AP14&gt;0,(AVERAGE(AP$9:AP14)),"")</f>
        <v>2530143.8333333335</v>
      </c>
      <c r="AR14" s="206"/>
      <c r="AS14" s="134">
        <v>0</v>
      </c>
      <c r="AT14" s="198" t="str">
        <f>IF(AS14&gt;0,(AVERAGE(AS$9:AS14)),"")</f>
        <v/>
      </c>
      <c r="AU14" s="206"/>
      <c r="AV14" s="208">
        <f t="shared" si="2"/>
        <v>2579410</v>
      </c>
      <c r="AW14" s="207">
        <f>IF(AV14&gt;0,(AVERAGE(AV$9:AV14)),"")</f>
        <v>2530143.8333333335</v>
      </c>
      <c r="AX14" s="206"/>
      <c r="AY14" s="134">
        <v>78600</v>
      </c>
      <c r="AZ14" s="198">
        <f>IF(AY14&gt;0,(AVERAGE(AY$9:AY14)),"")</f>
        <v>88217.666666666672</v>
      </c>
      <c r="BA14" s="206"/>
      <c r="BB14" s="155">
        <v>28391</v>
      </c>
      <c r="BC14" s="155">
        <f>IF(BB14&gt;0,(AVERAGE(BB$9:BB14)),"")</f>
        <v>22216.166666666668</v>
      </c>
      <c r="BD14" s="206"/>
      <c r="BE14" s="155">
        <f t="shared" si="3"/>
        <v>2607801</v>
      </c>
      <c r="BF14" s="155">
        <f>IF(BE14&gt;0,(AVERAGE(BE$9:BE14)),"")</f>
        <v>2552360</v>
      </c>
    </row>
    <row r="15" spans="1:58" x14ac:dyDescent="0.2">
      <c r="A15" s="116">
        <v>2022</v>
      </c>
      <c r="B15" s="117" t="s">
        <v>52</v>
      </c>
      <c r="C15" s="134">
        <v>145036</v>
      </c>
      <c r="D15" s="198">
        <f>IF(C15&gt;0,(AVERAGE(C$9:C15)),"")</f>
        <v>142120</v>
      </c>
      <c r="E15" s="134">
        <v>1398</v>
      </c>
      <c r="F15" s="198">
        <f>IF(E15&gt;0,(AVERAGE(E$9:E15)),"")</f>
        <v>1414.1428571428571</v>
      </c>
      <c r="G15" s="134">
        <v>304055</v>
      </c>
      <c r="H15" s="198">
        <f>IF(G15&gt;0,(AVERAGE(G$9:G15)),"")</f>
        <v>303890.71428571426</v>
      </c>
      <c r="I15" s="134">
        <v>509239</v>
      </c>
      <c r="J15" s="198">
        <f>IF(I15&gt;0,(AVERAGE(I$9:I15)),"")</f>
        <v>502917.85714285716</v>
      </c>
      <c r="K15" s="134">
        <v>354919</v>
      </c>
      <c r="L15" s="198">
        <f>IF(K15&gt;0,(AVERAGE(K$9:K15)),"")</f>
        <v>332145.85714285716</v>
      </c>
      <c r="M15" s="134">
        <v>30564</v>
      </c>
      <c r="N15" s="198">
        <f>IF(M15&gt;0,(AVERAGE(M$9:M15)),"")</f>
        <v>30267.571428571428</v>
      </c>
      <c r="O15" s="134">
        <v>11537</v>
      </c>
      <c r="P15" s="198">
        <f>IF(O15&gt;0,(AVERAGE(O$9:O15)),"")</f>
        <v>13085.714285714286</v>
      </c>
      <c r="Q15" s="132">
        <v>392751</v>
      </c>
      <c r="R15" s="198">
        <f>IF(Q15&gt;0,(AVERAGE(Q$9:Q15)),"")</f>
        <v>383483.57142857142</v>
      </c>
      <c r="S15" s="134">
        <v>515936</v>
      </c>
      <c r="T15" s="198">
        <f>IF(S15&gt;0,(AVERAGE(S$9:S15)),"")</f>
        <v>506702.85714285716</v>
      </c>
      <c r="U15" s="134">
        <v>214645</v>
      </c>
      <c r="V15" s="198">
        <f>IF(U15&gt;0,(AVERAGE(U$9:U15)),"")</f>
        <v>206563</v>
      </c>
      <c r="W15" s="134">
        <v>9992</v>
      </c>
      <c r="X15" s="198">
        <f>IF(W15&gt;0,(AVERAGE(W$9:W15)),"")</f>
        <v>9890.1428571428569</v>
      </c>
      <c r="Y15" s="132">
        <v>48866</v>
      </c>
      <c r="Z15" s="198">
        <f>IF(Y15&gt;0,(AVERAGE(Y$9:Y15)),"")</f>
        <v>48325.428571428572</v>
      </c>
      <c r="AA15" s="134">
        <v>910</v>
      </c>
      <c r="AB15" s="198">
        <f>IF(AA15&gt;0,(AVERAGE(AA$9:AA15)),"")</f>
        <v>897.28571428571433</v>
      </c>
      <c r="AC15" s="134">
        <v>34903</v>
      </c>
      <c r="AD15" s="203">
        <f>IF(AC15&gt;0,(AVERAGE(AC$9:AC15)),"")</f>
        <v>33215.285714285717</v>
      </c>
      <c r="AE15" s="134">
        <v>231</v>
      </c>
      <c r="AF15" s="198">
        <f>IF(AE15&gt;0,(AVERAGE(AE$9:AE15)),"")</f>
        <v>172.28571428571428</v>
      </c>
      <c r="AG15" s="213">
        <f t="shared" si="0"/>
        <v>2574982</v>
      </c>
      <c r="AH15" s="203">
        <f>IF(AG15&gt;0,(AVERAGE(AG$9:AG15)),"")</f>
        <v>2515091.7142857141</v>
      </c>
      <c r="AI15" s="206"/>
      <c r="AJ15" s="134">
        <v>332</v>
      </c>
      <c r="AK15" s="198">
        <f>IF(AJ15&gt;0,(AVERAGE(AJ$9:AJ15)),"")</f>
        <v>186.71428571428572</v>
      </c>
      <c r="AL15" s="209"/>
      <c r="AM15" s="155">
        <v>24730</v>
      </c>
      <c r="AN15" s="198">
        <f>IF(AM15&gt;0,(AVERAGE(AM$9:AM15)),"")</f>
        <v>24851.142857142859</v>
      </c>
      <c r="AO15" s="206"/>
      <c r="AP15" s="140">
        <f t="shared" si="1"/>
        <v>2600044</v>
      </c>
      <c r="AQ15" s="198">
        <f>IF(AP15&gt;0,(AVERAGE(AP$9:AP15)),"")</f>
        <v>2540129.5714285714</v>
      </c>
      <c r="AR15" s="206"/>
      <c r="AS15" s="134">
        <v>0</v>
      </c>
      <c r="AT15" s="198" t="str">
        <f>IF(AS15&gt;0,(AVERAGE(AS$9:AS15)),"")</f>
        <v/>
      </c>
      <c r="AU15" s="206"/>
      <c r="AV15" s="208">
        <f t="shared" si="2"/>
        <v>2600044</v>
      </c>
      <c r="AW15" s="207">
        <f>IF(AV15&gt;0,(AVERAGE(AV$9:AV15)),"")</f>
        <v>2540129.5714285714</v>
      </c>
      <c r="AX15" s="206"/>
      <c r="AY15" s="132">
        <v>74880</v>
      </c>
      <c r="AZ15" s="198">
        <f>IF(AY15&gt;0,(AVERAGE(AY$9:AY15)),"")</f>
        <v>86312.28571428571</v>
      </c>
      <c r="BA15" s="206"/>
      <c r="BB15" s="155">
        <v>31163</v>
      </c>
      <c r="BC15" s="155">
        <f>IF(BB15&gt;0,(AVERAGE(BB$9:BB15)),"")</f>
        <v>23494.285714285714</v>
      </c>
      <c r="BD15" s="206"/>
      <c r="BE15" s="155">
        <f t="shared" si="3"/>
        <v>2631207</v>
      </c>
      <c r="BF15" s="155">
        <f>IF(BE15&gt;0,(AVERAGE(BE$9:BE15)),"")</f>
        <v>2563623.8571428573</v>
      </c>
    </row>
    <row r="16" spans="1:58" x14ac:dyDescent="0.2">
      <c r="A16" s="116">
        <v>2022</v>
      </c>
      <c r="B16" s="117" t="s">
        <v>53</v>
      </c>
      <c r="C16" s="134">
        <v>145310</v>
      </c>
      <c r="D16" s="198">
        <f>IF(C16&gt;0,(AVERAGE(C$9:C16)),"")</f>
        <v>142518.75</v>
      </c>
      <c r="E16" s="134">
        <v>1391</v>
      </c>
      <c r="F16" s="198">
        <f>IF(E16&gt;0,(AVERAGE(E$9:E16)),"")</f>
        <v>1411.25</v>
      </c>
      <c r="G16" s="134">
        <v>304008</v>
      </c>
      <c r="H16" s="198">
        <f>IF(G16&gt;0,(AVERAGE(G$9:G16)),"")</f>
        <v>303905.375</v>
      </c>
      <c r="I16" s="134">
        <v>511504</v>
      </c>
      <c r="J16" s="198">
        <f>IF(I16&gt;0,(AVERAGE(I$9:I16)),"")</f>
        <v>503991.125</v>
      </c>
      <c r="K16" s="134">
        <v>362386</v>
      </c>
      <c r="L16" s="198">
        <f>IF(K16&gt;0,(AVERAGE(K$9:K16)),"")</f>
        <v>335925.875</v>
      </c>
      <c r="M16" s="134">
        <v>30610</v>
      </c>
      <c r="N16" s="198">
        <f>IF(M16&gt;0,(AVERAGE(M$9:M16)),"")</f>
        <v>30310.375</v>
      </c>
      <c r="O16" s="134">
        <v>11371</v>
      </c>
      <c r="P16" s="198">
        <f>IF(O16&gt;0,(AVERAGE(O$9:O16)),"")</f>
        <v>12871.375</v>
      </c>
      <c r="Q16" s="134">
        <v>397662</v>
      </c>
      <c r="R16" s="198">
        <f>IF(Q16&gt;0,(AVERAGE(Q$9:Q16)),"")</f>
        <v>385255.875</v>
      </c>
      <c r="S16" s="134">
        <v>519157</v>
      </c>
      <c r="T16" s="198">
        <f>IF(S16&gt;0,(AVERAGE(S$9:S16)),"")</f>
        <v>508259.625</v>
      </c>
      <c r="U16" s="132">
        <v>216969</v>
      </c>
      <c r="V16" s="198">
        <f>IF(U16&gt;0,(AVERAGE(U$9:U16)),"")</f>
        <v>207863.75</v>
      </c>
      <c r="W16" s="134">
        <v>10031</v>
      </c>
      <c r="X16" s="198">
        <f>IF(W16&gt;0,(AVERAGE(W$9:W16)),"")</f>
        <v>9907.75</v>
      </c>
      <c r="Y16" s="134">
        <v>48952</v>
      </c>
      <c r="Z16" s="198">
        <f>IF(Y16&gt;0,(AVERAGE(Y$9:Y16)),"")</f>
        <v>48403.75</v>
      </c>
      <c r="AA16" s="134">
        <v>932</v>
      </c>
      <c r="AB16" s="198">
        <f>IF(AA16&gt;0,(AVERAGE(AA$9:AA16)),"")</f>
        <v>901.625</v>
      </c>
      <c r="AC16" s="134">
        <v>35768</v>
      </c>
      <c r="AD16" s="203">
        <f>IF(AC16&gt;0,(AVERAGE(AC$9:AC16)),"")</f>
        <v>33534.375</v>
      </c>
      <c r="AE16" s="134">
        <v>253</v>
      </c>
      <c r="AF16" s="198">
        <f>IF(AE16&gt;0,(AVERAGE(AE$9:AE16)),"")</f>
        <v>182.375</v>
      </c>
      <c r="AG16" s="213">
        <f t="shared" si="0"/>
        <v>2596304</v>
      </c>
      <c r="AH16" s="203">
        <f>IF(AG16&gt;0,(AVERAGE(AG$9:AG16)),"")</f>
        <v>2525243.25</v>
      </c>
      <c r="AI16" s="209"/>
      <c r="AJ16" s="134">
        <v>432</v>
      </c>
      <c r="AK16" s="198">
        <f>IF(AJ16&gt;0,(AVERAGE(AJ$9:AJ16)),"")</f>
        <v>217.375</v>
      </c>
      <c r="AL16" s="209"/>
      <c r="AM16" s="155">
        <v>24853</v>
      </c>
      <c r="AN16" s="198">
        <f>IF(AM16&gt;0,(AVERAGE(AM$9:AM16)),"")</f>
        <v>24851.375</v>
      </c>
      <c r="AO16" s="206"/>
      <c r="AP16" s="140">
        <f t="shared" si="1"/>
        <v>2621589</v>
      </c>
      <c r="AQ16" s="198">
        <f>IF(AP16&gt;0,(AVERAGE(AP$9:AP16)),"")</f>
        <v>2550312</v>
      </c>
      <c r="AR16" s="206"/>
      <c r="AS16" s="132">
        <v>0</v>
      </c>
      <c r="AT16" s="198" t="str">
        <f>IF(AS16&gt;0,(AVERAGE(AS$9:AS16)),"")</f>
        <v/>
      </c>
      <c r="AU16" s="206"/>
      <c r="AV16" s="208">
        <f t="shared" si="2"/>
        <v>2621589</v>
      </c>
      <c r="AW16" s="207">
        <f>IF(AV16&gt;0,(AVERAGE(AV$9:AV16)),"")</f>
        <v>2550312</v>
      </c>
      <c r="AX16" s="209"/>
      <c r="AY16" s="134">
        <v>72212</v>
      </c>
      <c r="AZ16" s="198">
        <f>IF(AY16&gt;0,(AVERAGE(AY$9:AY16)),"")</f>
        <v>84549.75</v>
      </c>
      <c r="BA16" s="209"/>
      <c r="BB16" s="155">
        <v>34225</v>
      </c>
      <c r="BC16" s="155">
        <f>IF(BB16&gt;0,(AVERAGE(BB$9:BB16)),"")</f>
        <v>24835.625</v>
      </c>
      <c r="BD16" s="209"/>
      <c r="BE16" s="155">
        <f t="shared" si="3"/>
        <v>2655814</v>
      </c>
      <c r="BF16" s="155">
        <f>IF(BE16&gt;0,(AVERAGE(BE$9:BE16)),"")</f>
        <v>2575147.625</v>
      </c>
    </row>
    <row r="17" spans="1:58" x14ac:dyDescent="0.2">
      <c r="A17" s="116">
        <v>2022</v>
      </c>
      <c r="B17" s="117" t="s">
        <v>54</v>
      </c>
      <c r="C17" s="134">
        <v>144668</v>
      </c>
      <c r="D17" s="198">
        <f>IF(C17&gt;0,(AVERAGE(C$9:C17)),"")</f>
        <v>142757.55555555556</v>
      </c>
      <c r="E17" s="134">
        <v>1381</v>
      </c>
      <c r="F17" s="198">
        <f>IF(E17&gt;0,(AVERAGE(E$9:E17)),"")</f>
        <v>1407.8888888888889</v>
      </c>
      <c r="G17" s="134">
        <v>303122</v>
      </c>
      <c r="H17" s="198">
        <f>IF(G17&gt;0,(AVERAGE(G$9:G17)),"")</f>
        <v>303818.33333333331</v>
      </c>
      <c r="I17" s="134">
        <v>512913</v>
      </c>
      <c r="J17" s="198">
        <f>IF(I17&gt;0,(AVERAGE(I$9:I17)),"")</f>
        <v>504982.44444444444</v>
      </c>
      <c r="K17" s="134">
        <v>369688</v>
      </c>
      <c r="L17" s="198">
        <f>IF(K17&gt;0,(AVERAGE(K$9:K17)),"")</f>
        <v>339677.22222222225</v>
      </c>
      <c r="M17" s="134">
        <v>30718</v>
      </c>
      <c r="N17" s="198">
        <f>IF(M17&gt;0,(AVERAGE(M$9:M17)),"")</f>
        <v>30355.666666666668</v>
      </c>
      <c r="O17" s="134">
        <v>11141</v>
      </c>
      <c r="P17" s="198">
        <f>IF(O17&gt;0,(AVERAGE(O$9:O17)),"")</f>
        <v>12679.111111111111</v>
      </c>
      <c r="Q17" s="134">
        <v>400727</v>
      </c>
      <c r="R17" s="198">
        <f>IF(Q17&gt;0,(AVERAGE(Q$9:Q17)),"")</f>
        <v>386974.88888888888</v>
      </c>
      <c r="S17" s="134">
        <v>522057</v>
      </c>
      <c r="T17" s="198">
        <f>IF(S17&gt;0,(AVERAGE(S$9:S17)),"")</f>
        <v>509792.66666666669</v>
      </c>
      <c r="U17" s="134">
        <v>219096</v>
      </c>
      <c r="V17" s="198">
        <f>IF(U17&gt;0,(AVERAGE(U$9:U17)),"")</f>
        <v>209111.77777777778</v>
      </c>
      <c r="W17" s="134">
        <v>9532</v>
      </c>
      <c r="X17" s="198">
        <f>IF(W17&gt;0,(AVERAGE(W$9:W17)),"")</f>
        <v>9866</v>
      </c>
      <c r="Y17" s="134">
        <v>48915</v>
      </c>
      <c r="Z17" s="198">
        <f>IF(Y17&gt;0,(AVERAGE(Y$9:Y17)),"")</f>
        <v>48460.555555555555</v>
      </c>
      <c r="AA17" s="134">
        <v>958</v>
      </c>
      <c r="AB17" s="198">
        <f>IF(AA17&gt;0,(AVERAGE(AA$9:AA17)),"")</f>
        <v>907.88888888888891</v>
      </c>
      <c r="AC17" s="134">
        <v>36302</v>
      </c>
      <c r="AD17" s="203">
        <f>IF(AC17&gt;0,(AVERAGE(AC$9:AC17)),"")</f>
        <v>33841.888888888891</v>
      </c>
      <c r="AE17" s="134">
        <v>276</v>
      </c>
      <c r="AF17" s="198">
        <f>IF(AE17&gt;0,(AVERAGE(AE$9:AE17)),"")</f>
        <v>192.77777777777777</v>
      </c>
      <c r="AG17" s="203">
        <f t="shared" si="0"/>
        <v>2611494</v>
      </c>
      <c r="AH17" s="203">
        <f>IF(AG17&gt;0,(AVERAGE(AG$9:AG17)),"")</f>
        <v>2534826.6666666665</v>
      </c>
      <c r="AI17" s="209"/>
      <c r="AJ17" s="134">
        <v>512</v>
      </c>
      <c r="AK17" s="198">
        <f>IF(AJ17&gt;0,(AVERAGE(AJ$9:AJ17)),"")</f>
        <v>250.11111111111111</v>
      </c>
      <c r="AL17" s="209"/>
      <c r="AM17" s="155">
        <v>24939</v>
      </c>
      <c r="AN17" s="198">
        <f>IF(AM17&gt;0,(AVERAGE(AM$9:AM17)),"")</f>
        <v>24861.111111111109</v>
      </c>
      <c r="AO17" s="206"/>
      <c r="AP17" s="140">
        <f t="shared" si="1"/>
        <v>2636945</v>
      </c>
      <c r="AQ17" s="198">
        <f>IF(AP17&gt;0,(AVERAGE(AP$9:AP17)),"")</f>
        <v>2559937.888888889</v>
      </c>
      <c r="AR17" s="206"/>
      <c r="AS17" s="198">
        <v>0</v>
      </c>
      <c r="AT17" s="198" t="str">
        <f>IF(AS17&gt;0,(AVERAGE(AS$9:AS17)),"")</f>
        <v/>
      </c>
      <c r="AU17" s="206"/>
      <c r="AV17" s="216">
        <f t="shared" si="2"/>
        <v>2636945</v>
      </c>
      <c r="AW17" s="217">
        <f>IF(AV17&gt;0,(AVERAGE(AV$9:AV17)),"")</f>
        <v>2559937.888888889</v>
      </c>
      <c r="AX17" s="209"/>
      <c r="AY17" s="134">
        <v>69325</v>
      </c>
      <c r="AZ17" s="198">
        <f>IF(AY17&gt;0,(AVERAGE(AY$9:AY17)),"")</f>
        <v>82858.111111111109</v>
      </c>
      <c r="BA17" s="209"/>
      <c r="BB17" s="155">
        <v>36653</v>
      </c>
      <c r="BC17" s="155">
        <f>IF(BB17&gt;0,(AVERAGE(BB$9:BB17)),"")</f>
        <v>26148.666666666668</v>
      </c>
      <c r="BD17" s="209"/>
      <c r="BE17" s="155">
        <f t="shared" si="3"/>
        <v>2673598</v>
      </c>
      <c r="BF17" s="155">
        <f>IF(BE17&gt;0,(AVERAGE(BE$9:BE17)),"")</f>
        <v>2586086.5555555555</v>
      </c>
    </row>
    <row r="18" spans="1:58" x14ac:dyDescent="0.2">
      <c r="A18" s="116">
        <v>2022</v>
      </c>
      <c r="B18" s="117" t="s">
        <v>55</v>
      </c>
      <c r="C18" s="134">
        <v>144701</v>
      </c>
      <c r="D18" s="198">
        <f>IF(C18&gt;0,(AVERAGE(C$9:C18)),"")</f>
        <v>142951.9</v>
      </c>
      <c r="E18" s="163">
        <v>1385</v>
      </c>
      <c r="F18" s="198">
        <f>IF(E18&gt;0,(AVERAGE(E$9:E18)),"")</f>
        <v>1405.6</v>
      </c>
      <c r="G18" s="134">
        <v>302830</v>
      </c>
      <c r="H18" s="198">
        <f>IF(G18&gt;0,(AVERAGE(G$9:G18)),"")</f>
        <v>303719.5</v>
      </c>
      <c r="I18" s="134">
        <v>514776</v>
      </c>
      <c r="J18" s="198">
        <f>IF(I18&gt;0,(AVERAGE(I$9:I18)),"")</f>
        <v>505961.8</v>
      </c>
      <c r="K18" s="134">
        <v>376648</v>
      </c>
      <c r="L18" s="198">
        <f>IF(K18&gt;0,(AVERAGE(K$9:K18)),"")</f>
        <v>343374.3</v>
      </c>
      <c r="M18" s="134">
        <v>30842</v>
      </c>
      <c r="N18" s="198">
        <f>IF(M18&gt;0,(AVERAGE(M$9:M18)),"")</f>
        <v>30404.3</v>
      </c>
      <c r="O18" s="134">
        <v>10999</v>
      </c>
      <c r="P18" s="198">
        <f>IF(O18&gt;0,(AVERAGE(O$9:O18)),"")</f>
        <v>12511.1</v>
      </c>
      <c r="Q18" s="134">
        <v>403179</v>
      </c>
      <c r="R18" s="198">
        <f>IF(Q18&gt;0,(AVERAGE(Q$9:Q18)),"")</f>
        <v>388595.3</v>
      </c>
      <c r="S18" s="134">
        <v>524909</v>
      </c>
      <c r="T18" s="198">
        <f>IF(S18&gt;0,(AVERAGE(S$9:S18)),"")</f>
        <v>511304.3</v>
      </c>
      <c r="U18" s="134">
        <v>221335</v>
      </c>
      <c r="V18" s="198">
        <f>IF(U18&gt;0,(AVERAGE(U$9:U18)),"")</f>
        <v>210334.1</v>
      </c>
      <c r="W18" s="134">
        <v>9575</v>
      </c>
      <c r="X18" s="198">
        <f>IF(W18&gt;0,(AVERAGE(W$9:W18)),"")</f>
        <v>9836.9</v>
      </c>
      <c r="Y18" s="132">
        <v>48817</v>
      </c>
      <c r="Z18" s="198">
        <f>IF(Y18&gt;0,(AVERAGE(Y$9:Y18)),"")</f>
        <v>48496.2</v>
      </c>
      <c r="AA18" s="132">
        <v>969</v>
      </c>
      <c r="AB18" s="198">
        <f>IF(AA18&gt;0,(AVERAGE(AA$9:AA18)),"")</f>
        <v>914</v>
      </c>
      <c r="AC18" s="132">
        <v>36744</v>
      </c>
      <c r="AD18" s="203">
        <f>IF(AC18&gt;0,(AVERAGE(AC$9:AC18)),"")</f>
        <v>34132.1</v>
      </c>
      <c r="AE18" s="134">
        <v>270</v>
      </c>
      <c r="AF18" s="198">
        <f>IF(AE18&gt;0,(AVERAGE(AE$9:AE18)),"")</f>
        <v>200.5</v>
      </c>
      <c r="AG18" s="203">
        <f t="shared" si="0"/>
        <v>2627979</v>
      </c>
      <c r="AH18" s="203">
        <f>IF(AG18&gt;0,(AVERAGE(AG$9:AG18)),"")</f>
        <v>2544141.9</v>
      </c>
      <c r="AI18" s="209"/>
      <c r="AJ18" s="159">
        <v>487</v>
      </c>
      <c r="AK18" s="198">
        <f>IF(AJ18&gt;0,(AVERAGE(AJ$9:AJ18)),"")</f>
        <v>273.8</v>
      </c>
      <c r="AL18" s="206"/>
      <c r="AM18" s="134">
        <v>24888</v>
      </c>
      <c r="AN18" s="198">
        <f>IF(AM18&gt;0,(AVERAGE(AM$9:AM18)),"")</f>
        <v>24863.8</v>
      </c>
      <c r="AO18" s="206"/>
      <c r="AP18" s="140">
        <f t="shared" si="1"/>
        <v>2653354</v>
      </c>
      <c r="AQ18" s="212">
        <f>IF(AP18&gt;0,(AVERAGE(AP$9:AP18)),"")</f>
        <v>2569279.5</v>
      </c>
      <c r="AR18" s="206"/>
      <c r="AS18" s="198">
        <v>0</v>
      </c>
      <c r="AT18" s="198" t="str">
        <f>IF(AS18&gt;0,(AVERAGE(AS$9:AS18)),"")</f>
        <v/>
      </c>
      <c r="AU18" s="206"/>
      <c r="AV18" s="216">
        <f t="shared" si="2"/>
        <v>2653354</v>
      </c>
      <c r="AW18" s="217">
        <f>IF(AV18&gt;0,(AVERAGE(AV$9:AV18)),"")</f>
        <v>2569279.5</v>
      </c>
      <c r="AX18" s="209"/>
      <c r="AY18" s="134">
        <v>66286</v>
      </c>
      <c r="AZ18" s="198">
        <f>IF(AY18&gt;0,(AVERAGE(AY$9:AY18)),"")</f>
        <v>81200.899999999994</v>
      </c>
      <c r="BA18" s="209"/>
      <c r="BB18" s="155">
        <v>38569</v>
      </c>
      <c r="BC18" s="155">
        <f>IF(BB18&gt;0,(AVERAGE(BB$9:BB18)),"")</f>
        <v>27390.7</v>
      </c>
      <c r="BD18" s="209"/>
      <c r="BE18" s="155">
        <f t="shared" si="3"/>
        <v>2691923</v>
      </c>
      <c r="BF18" s="155">
        <f>IF(BE18&gt;0,(AVERAGE(BE$9:BE18)),"")</f>
        <v>2596670.2000000002</v>
      </c>
    </row>
    <row r="19" spans="1:58" x14ac:dyDescent="0.2">
      <c r="A19" s="116">
        <v>2022</v>
      </c>
      <c r="B19" s="117" t="s">
        <v>56</v>
      </c>
      <c r="C19" s="132">
        <v>145296</v>
      </c>
      <c r="D19" s="198">
        <f>IF(C19&gt;0,(AVERAGE(C$9:C19)),"")</f>
        <v>143165</v>
      </c>
      <c r="E19" s="161">
        <v>1388</v>
      </c>
      <c r="F19" s="198">
        <f>IF(E19&gt;0,(AVERAGE(E$9:E19)),"")</f>
        <v>1404</v>
      </c>
      <c r="G19" s="132">
        <v>303009</v>
      </c>
      <c r="H19" s="198">
        <f>IF(G19&gt;0,(AVERAGE(G$9:G19)),"")</f>
        <v>303654.90909090912</v>
      </c>
      <c r="I19" s="132">
        <v>514972</v>
      </c>
      <c r="J19" s="198">
        <f>IF(I19&gt;0,(AVERAGE(I$9:I19)),"")</f>
        <v>506780.90909090912</v>
      </c>
      <c r="K19" s="132">
        <v>378497</v>
      </c>
      <c r="L19" s="198">
        <f>IF(K19&gt;0,(AVERAGE(K$9:K19)),"")</f>
        <v>346567.27272727271</v>
      </c>
      <c r="M19" s="132">
        <v>30971</v>
      </c>
      <c r="N19" s="198">
        <f>IF(M19&gt;0,(AVERAGE(M$9:M19)),"")</f>
        <v>30455.81818181818</v>
      </c>
      <c r="O19" s="134">
        <v>15303</v>
      </c>
      <c r="P19" s="198">
        <f>IF(O19&gt;0,(AVERAGE(O$9:O19)),"")</f>
        <v>12764.90909090909</v>
      </c>
      <c r="Q19" s="132">
        <v>405174</v>
      </c>
      <c r="R19" s="198">
        <f>IF(Q19&gt;0,(AVERAGE(Q$9:Q19)),"")</f>
        <v>390102.45454545453</v>
      </c>
      <c r="S19" s="132">
        <v>527361</v>
      </c>
      <c r="T19" s="198">
        <f>IF(S19&gt;0,(AVERAGE(S$9:S19)),"")</f>
        <v>512764</v>
      </c>
      <c r="U19" s="132">
        <v>223346</v>
      </c>
      <c r="V19" s="198">
        <f>IF(U19&gt;0,(AVERAGE(U$9:U19)),"")</f>
        <v>211517</v>
      </c>
      <c r="W19" s="132">
        <v>9607</v>
      </c>
      <c r="X19" s="198">
        <f>IF(W19&gt;0,(AVERAGE(W$9:W19)),"")</f>
        <v>9816</v>
      </c>
      <c r="Y19" s="134">
        <v>48811</v>
      </c>
      <c r="Z19" s="198">
        <f>IF(Y19&gt;0,(AVERAGE(Y$9:Y19)),"")</f>
        <v>48524.818181818184</v>
      </c>
      <c r="AA19" s="134">
        <v>980</v>
      </c>
      <c r="AB19" s="198">
        <f>IF(AA19&gt;0,(AVERAGE(AA$9:AA19)),"")</f>
        <v>920</v>
      </c>
      <c r="AC19" s="134">
        <v>37244</v>
      </c>
      <c r="AD19" s="198">
        <f>IF(AC19&gt;0,(AVERAGE(AC$9:AC19)),"")</f>
        <v>34415</v>
      </c>
      <c r="AE19" s="132">
        <v>264</v>
      </c>
      <c r="AF19" s="198">
        <f>IF(AE19&gt;0,(AVERAGE(AE$9:AE19)),"")</f>
        <v>206.27272727272728</v>
      </c>
      <c r="AG19" s="213">
        <f>C19+E19+G19+I19+K19+M19+O19+Q19+S19+U19+W19+Y19+AA19+AC19+AE19</f>
        <v>2642223</v>
      </c>
      <c r="AH19" s="203">
        <f>IF(AG19&gt;0,(AVERAGE(AG$9:AG19)),"")</f>
        <v>2553058.3636363638</v>
      </c>
      <c r="AI19" s="206"/>
      <c r="AJ19" s="134">
        <v>423</v>
      </c>
      <c r="AK19" s="198">
        <f>IF(AJ19&gt;0,(AVERAGE(AJ$9:AJ19)),"")</f>
        <v>287.36363636363637</v>
      </c>
      <c r="AL19" s="206"/>
      <c r="AM19" s="132">
        <v>24967</v>
      </c>
      <c r="AN19" s="198">
        <f>IF(AM19&gt;0,(AVERAGE(AM$9:AM19)),"")</f>
        <v>24873.18181818182</v>
      </c>
      <c r="AO19" s="206"/>
      <c r="AP19" s="140">
        <f>AG19+AJ19+AM19</f>
        <v>2667613</v>
      </c>
      <c r="AQ19" s="198">
        <f>IF(AP19&gt;0,(AVERAGE(AP$9:AP19)),"")</f>
        <v>2578218.9090909092</v>
      </c>
      <c r="AR19" s="206"/>
      <c r="AS19" s="140">
        <v>0</v>
      </c>
      <c r="AT19" s="198" t="str">
        <f>IF(AS19&gt;0,(AVERAGE(AS$9:AS19)),"")</f>
        <v/>
      </c>
      <c r="AU19" s="206"/>
      <c r="AV19" s="208">
        <f>AP19+AS19</f>
        <v>2667613</v>
      </c>
      <c r="AW19" s="207">
        <f>IF(AV19&gt;0,(AVERAGE(AV$9:AV19)),"")</f>
        <v>2578218.9090909092</v>
      </c>
      <c r="AX19" s="206"/>
      <c r="AY19" s="132">
        <v>63485</v>
      </c>
      <c r="AZ19" s="198">
        <f>IF(AY19&gt;0,(AVERAGE(AY$9:AY19)),"")</f>
        <v>79590.363636363632</v>
      </c>
      <c r="BA19" s="206"/>
      <c r="BB19" s="155">
        <v>40131</v>
      </c>
      <c r="BC19" s="155">
        <f>IF(BB19&gt;0,(AVERAGE(BB$9:BB19)),"")</f>
        <v>28548.909090909092</v>
      </c>
      <c r="BD19" s="206"/>
      <c r="BE19" s="155">
        <f t="shared" si="3"/>
        <v>2707744</v>
      </c>
      <c r="BF19" s="155">
        <f>IF(BE19&gt;0,(AVERAGE(BE$9:BE19)),"")</f>
        <v>2606767.8181818184</v>
      </c>
    </row>
    <row r="20" spans="1:58" ht="13.5" thickBot="1" x14ac:dyDescent="0.25">
      <c r="A20" s="116">
        <v>2022</v>
      </c>
      <c r="B20" s="124" t="s">
        <v>57</v>
      </c>
      <c r="C20" s="157">
        <v>146168</v>
      </c>
      <c r="D20" s="218">
        <f>IF(C20&gt;0,(AVERAGE(C$9:C20)),"")</f>
        <v>143415.25</v>
      </c>
      <c r="E20" s="158">
        <v>1378</v>
      </c>
      <c r="F20" s="218">
        <f>IF(E20&gt;0,(AVERAGE(E$9:E20)),"")</f>
        <v>1401.8333333333333</v>
      </c>
      <c r="G20" s="158">
        <v>303176</v>
      </c>
      <c r="H20" s="218">
        <f>IF(G20&gt;0,(AVERAGE(G$9:G20)),"")</f>
        <v>303615</v>
      </c>
      <c r="I20" s="158">
        <v>515621</v>
      </c>
      <c r="J20" s="218">
        <f>IF(I20&gt;0,(AVERAGE(I$9:I20)),"")</f>
        <v>507517.58333333331</v>
      </c>
      <c r="K20" s="158">
        <v>383476</v>
      </c>
      <c r="L20" s="218">
        <f>IF(K20&gt;0,(AVERAGE(K$9:K20)),"")</f>
        <v>349643</v>
      </c>
      <c r="M20" s="158">
        <v>31056</v>
      </c>
      <c r="N20" s="218">
        <f>IF(M20&gt;0,(AVERAGE(M$9:M20)),"")</f>
        <v>30505.833333333332</v>
      </c>
      <c r="O20" s="157">
        <v>17911</v>
      </c>
      <c r="P20" s="218">
        <f>IF(O20&gt;0,(AVERAGE(O$9:O20)),"")</f>
        <v>13193.75</v>
      </c>
      <c r="Q20" s="158">
        <v>407799</v>
      </c>
      <c r="R20" s="218">
        <f>IF(Q20&gt;0,(AVERAGE(Q$9:Q20)),"")</f>
        <v>391577.16666666669</v>
      </c>
      <c r="S20" s="158">
        <v>529665</v>
      </c>
      <c r="T20" s="218">
        <f>IF(S20&gt;0,(AVERAGE(S$9:S20)),"")</f>
        <v>514172.41666666669</v>
      </c>
      <c r="U20" s="158">
        <v>226048</v>
      </c>
      <c r="V20" s="218">
        <f>IF(U20&gt;0,(AVERAGE(U$9:U20)),"")</f>
        <v>212727.91666666666</v>
      </c>
      <c r="W20" s="158">
        <v>9693</v>
      </c>
      <c r="X20" s="218">
        <f>IF(W20&gt;0,(AVERAGE(W$9:W20)),"")</f>
        <v>9805.75</v>
      </c>
      <c r="Y20" s="158">
        <v>48880</v>
      </c>
      <c r="Z20" s="218">
        <f>IF(Y20&gt;0,(AVERAGE(Y$9:Y20)),"")</f>
        <v>48554.416666666664</v>
      </c>
      <c r="AA20" s="158">
        <v>989</v>
      </c>
      <c r="AB20" s="218">
        <f>IF(AA20&gt;0,(AVERAGE(AA$9:AA20)),"")</f>
        <v>925.75</v>
      </c>
      <c r="AC20" s="158">
        <v>37728</v>
      </c>
      <c r="AD20" s="218">
        <f>IF(AC20&gt;0,(AVERAGE(AC$9:AC20)),"")</f>
        <v>34691.083333333336</v>
      </c>
      <c r="AE20" s="158">
        <v>270</v>
      </c>
      <c r="AF20" s="218">
        <f>IF(AE20&gt;0,(AVERAGE(AE$9:AE20)),"")</f>
        <v>211.58333333333334</v>
      </c>
      <c r="AG20" s="220">
        <f>C20+E20+G20+I20+K20+M20+O20+Q20+S20+U20+W20+Y20+AA20+AC20+AE20</f>
        <v>2659858</v>
      </c>
      <c r="AH20" s="219">
        <f>IF(AG20&gt;0,(AVERAGE(AG$9:AG20)),"")</f>
        <v>2561958.3333333335</v>
      </c>
      <c r="AI20" s="221"/>
      <c r="AJ20" s="158">
        <v>407</v>
      </c>
      <c r="AK20" s="218">
        <f>IF(AJ20&gt;0,(AVERAGE(AJ$9:AJ20)),"")</f>
        <v>297.33333333333331</v>
      </c>
      <c r="AL20" s="221"/>
      <c r="AM20" s="158">
        <v>25091</v>
      </c>
      <c r="AN20" s="218">
        <f>IF(AM20&gt;0,(AVERAGE(AM$9:AM20)),"")</f>
        <v>24891.333333333332</v>
      </c>
      <c r="AO20" s="221"/>
      <c r="AP20" s="220">
        <f>AG20+AJ20+AM20</f>
        <v>2685356</v>
      </c>
      <c r="AQ20" s="218">
        <f>IF(AP20&gt;0,(AVERAGE(AP$9:AP20)),"")</f>
        <v>2587147</v>
      </c>
      <c r="AR20" s="221"/>
      <c r="AS20" s="220">
        <v>0</v>
      </c>
      <c r="AT20" s="218" t="str">
        <f>IF(AS20&gt;0,(AVERAGE(AS$9:AS20)),"")</f>
        <v/>
      </c>
      <c r="AU20" s="221"/>
      <c r="AV20" s="222">
        <f>AP20+AS20</f>
        <v>2685356</v>
      </c>
      <c r="AW20" s="223">
        <f>IF(AV20&gt;0,(AVERAGE(AV$9:AV20)),"")</f>
        <v>2587147</v>
      </c>
      <c r="AX20" s="221"/>
      <c r="AY20" s="158">
        <v>60762</v>
      </c>
      <c r="AZ20" s="224">
        <f>IF(AY20&gt;0,(AVERAGE(AY$9:AY20)),"")</f>
        <v>78021.333333333328</v>
      </c>
      <c r="BA20" s="221"/>
      <c r="BB20" s="155">
        <v>41979</v>
      </c>
      <c r="BC20" s="155">
        <f>IF(BB20&gt;0,(AVERAGE(BB$9:BB20)),"")</f>
        <v>29668.083333333332</v>
      </c>
      <c r="BD20" s="221"/>
      <c r="BE20" s="155">
        <f t="shared" si="3"/>
        <v>2727335</v>
      </c>
      <c r="BF20" s="155">
        <f>IF(BE20&gt;0,(AVERAGE(BE$9:BE20)),"")</f>
        <v>2616815.0833333335</v>
      </c>
    </row>
    <row r="21" spans="1:58" x14ac:dyDescent="0.2">
      <c r="AY21" s="132"/>
    </row>
    <row r="22" spans="1:58" ht="15" x14ac:dyDescent="0.25">
      <c r="A22" s="164" t="s">
        <v>69</v>
      </c>
      <c r="AJ22" t="s">
        <v>1</v>
      </c>
      <c r="AV22" s="132"/>
      <c r="AY22" s="132"/>
    </row>
    <row r="23" spans="1:58" x14ac:dyDescent="0.2">
      <c r="A23" s="272"/>
      <c r="B23" s="273"/>
      <c r="C23" s="273"/>
      <c r="D23" s="273"/>
      <c r="E23" s="273"/>
      <c r="F23" s="273"/>
      <c r="G23" s="273"/>
      <c r="H23" s="273"/>
      <c r="I23" s="273"/>
      <c r="J23" s="273"/>
      <c r="K23" s="273"/>
      <c r="L23" s="273"/>
      <c r="M23" s="273"/>
      <c r="N23" s="132"/>
      <c r="O23" s="132" t="s">
        <v>1</v>
      </c>
      <c r="P23" s="132"/>
      <c r="Q23" s="132" t="s">
        <v>1</v>
      </c>
      <c r="R23" s="132"/>
      <c r="S23" s="132" t="s">
        <v>1</v>
      </c>
      <c r="T23" s="132"/>
      <c r="U23" s="132" t="s">
        <v>1</v>
      </c>
      <c r="V23" s="132"/>
      <c r="W23" s="132" t="s">
        <v>1</v>
      </c>
      <c r="X23" s="132"/>
      <c r="Y23" s="132" t="s">
        <v>1</v>
      </c>
      <c r="Z23" s="132"/>
      <c r="AA23" s="132" t="s">
        <v>1</v>
      </c>
      <c r="AB23" s="132"/>
      <c r="AC23" s="132" t="s">
        <v>1</v>
      </c>
      <c r="AD23" s="132"/>
      <c r="AE23" s="132" t="s">
        <v>1</v>
      </c>
      <c r="AJ23" t="s">
        <v>1</v>
      </c>
      <c r="AM23" s="132" t="s">
        <v>1</v>
      </c>
      <c r="AV23" s="132"/>
      <c r="AY23" s="132"/>
    </row>
    <row r="25" spans="1:58" x14ac:dyDescent="0.2">
      <c r="A25" s="273"/>
      <c r="B25" s="273"/>
      <c r="C25" s="273"/>
      <c r="D25" s="273"/>
      <c r="E25" s="273"/>
      <c r="F25" s="273"/>
      <c r="G25" s="273"/>
      <c r="H25" s="273"/>
      <c r="I25" s="273"/>
      <c r="J25" s="273"/>
      <c r="K25" s="273"/>
      <c r="L25" s="273"/>
      <c r="O25" t="s">
        <v>1</v>
      </c>
      <c r="Q25" t="s">
        <v>1</v>
      </c>
      <c r="S25" t="s">
        <v>1</v>
      </c>
      <c r="U25" t="s">
        <v>1</v>
      </c>
      <c r="W25" t="s">
        <v>1</v>
      </c>
      <c r="Y25" t="s">
        <v>1</v>
      </c>
      <c r="AA25" t="s">
        <v>1</v>
      </c>
      <c r="AM25" t="s">
        <v>1</v>
      </c>
      <c r="AY25" t="s">
        <v>1</v>
      </c>
    </row>
    <row r="26" spans="1:58" x14ac:dyDescent="0.2">
      <c r="W26" t="s">
        <v>1</v>
      </c>
    </row>
    <row r="27" spans="1:58" x14ac:dyDescent="0.2">
      <c r="C27" s="132" t="s">
        <v>1</v>
      </c>
      <c r="G27" s="132" t="s">
        <v>1</v>
      </c>
      <c r="I27" s="132" t="s">
        <v>1</v>
      </c>
      <c r="K27" s="132" t="s">
        <v>1</v>
      </c>
      <c r="M27" s="132" t="s">
        <v>1</v>
      </c>
      <c r="O27" s="132" t="s">
        <v>1</v>
      </c>
      <c r="Q27" s="132" t="s">
        <v>1</v>
      </c>
      <c r="S27" s="132" t="s">
        <v>1</v>
      </c>
      <c r="U27" s="132" t="s">
        <v>1</v>
      </c>
      <c r="W27" s="132" t="s">
        <v>1</v>
      </c>
      <c r="Y27" s="132" t="s">
        <v>1</v>
      </c>
      <c r="AA27" s="132" t="s">
        <v>1</v>
      </c>
      <c r="AM27" s="132" t="s">
        <v>1</v>
      </c>
      <c r="AY27" s="132" t="s">
        <v>1</v>
      </c>
    </row>
    <row r="29" spans="1:58" x14ac:dyDescent="0.2">
      <c r="C29" s="132" t="s">
        <v>1</v>
      </c>
      <c r="D29" s="132"/>
      <c r="E29" s="132" t="s">
        <v>1</v>
      </c>
      <c r="F29" s="132"/>
      <c r="G29" s="132" t="s">
        <v>1</v>
      </c>
      <c r="H29" s="132"/>
      <c r="I29" s="132" t="s">
        <v>1</v>
      </c>
      <c r="J29" s="132"/>
      <c r="K29" s="132" t="s">
        <v>1</v>
      </c>
      <c r="L29" s="132"/>
      <c r="M29" s="132" t="s">
        <v>1</v>
      </c>
      <c r="N29" s="132"/>
      <c r="O29" s="132" t="s">
        <v>1</v>
      </c>
      <c r="P29" s="132"/>
      <c r="Q29" s="132" t="s">
        <v>1</v>
      </c>
      <c r="R29" s="132"/>
      <c r="S29" s="132" t="s">
        <v>1</v>
      </c>
      <c r="T29" s="132"/>
      <c r="U29" s="132" t="s">
        <v>1</v>
      </c>
      <c r="V29" s="132"/>
      <c r="W29" s="132" t="s">
        <v>1</v>
      </c>
      <c r="X29" s="132"/>
      <c r="Y29" s="132" t="s">
        <v>1</v>
      </c>
      <c r="Z29" s="132"/>
      <c r="AA29" s="132" t="s">
        <v>1</v>
      </c>
      <c r="AB29" s="132"/>
      <c r="AC29" s="132" t="s">
        <v>1</v>
      </c>
      <c r="AD29" s="132"/>
      <c r="AE29" s="132" t="s">
        <v>1</v>
      </c>
      <c r="AF29" s="132"/>
      <c r="AG29" s="132"/>
      <c r="AH29" s="132"/>
      <c r="AI29" s="132"/>
      <c r="AJ29" s="132" t="s">
        <v>1</v>
      </c>
      <c r="AM29" s="132" t="s">
        <v>1</v>
      </c>
      <c r="AV29" s="132" t="s">
        <v>1</v>
      </c>
      <c r="AY29" s="132" t="s">
        <v>1</v>
      </c>
    </row>
    <row r="33" spans="9:48" x14ac:dyDescent="0.2">
      <c r="I33" t="s">
        <v>1</v>
      </c>
      <c r="K33" t="s">
        <v>1</v>
      </c>
    </row>
    <row r="35" spans="9:48" x14ac:dyDescent="0.2">
      <c r="AV35" t="s">
        <v>1</v>
      </c>
    </row>
  </sheetData>
  <mergeCells count="46">
    <mergeCell ref="AC7:AD7"/>
    <mergeCell ref="AE7:AF7"/>
    <mergeCell ref="AJ7:AK7"/>
    <mergeCell ref="AM7:AN7"/>
    <mergeCell ref="A23:M23"/>
    <mergeCell ref="Y7:Z7"/>
    <mergeCell ref="AA7:AB7"/>
    <mergeCell ref="A25:L25"/>
    <mergeCell ref="Q7:R7"/>
    <mergeCell ref="S7:T7"/>
    <mergeCell ref="U7:V7"/>
    <mergeCell ref="W7:X7"/>
    <mergeCell ref="BE4:BF4"/>
    <mergeCell ref="AJ5:AJ6"/>
    <mergeCell ref="AK5:AK6"/>
    <mergeCell ref="C7:D7"/>
    <mergeCell ref="E7:F7"/>
    <mergeCell ref="G7:H7"/>
    <mergeCell ref="I7:J7"/>
    <mergeCell ref="K7:L7"/>
    <mergeCell ref="M7:N7"/>
    <mergeCell ref="O7:P7"/>
    <mergeCell ref="AM4:AN4"/>
    <mergeCell ref="AP4:AQ4"/>
    <mergeCell ref="AS4:AT4"/>
    <mergeCell ref="AV4:AW4"/>
    <mergeCell ref="AY4:AZ4"/>
    <mergeCell ref="BB4:BC4"/>
    <mergeCell ref="AJ4:AK4"/>
    <mergeCell ref="M4:N4"/>
    <mergeCell ref="O4:P4"/>
    <mergeCell ref="Q4:R4"/>
    <mergeCell ref="S4:T4"/>
    <mergeCell ref="U4:V4"/>
    <mergeCell ref="W4:X4"/>
    <mergeCell ref="Y4:Z4"/>
    <mergeCell ref="AA4:AB4"/>
    <mergeCell ref="AC4:AD4"/>
    <mergeCell ref="AE4:AF4"/>
    <mergeCell ref="AG4:AH4"/>
    <mergeCell ref="K4:L4"/>
    <mergeCell ref="A4:B4"/>
    <mergeCell ref="C4:D4"/>
    <mergeCell ref="E4:F4"/>
    <mergeCell ref="G4:H4"/>
    <mergeCell ref="I4:J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F931D-D118-4874-B0FB-FB8A0DF04FEC}">
  <dimension ref="A1:BF35"/>
  <sheetViews>
    <sheetView workbookViewId="0"/>
  </sheetViews>
  <sheetFormatPr defaultRowHeight="12.75" x14ac:dyDescent="0.2"/>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 min="57" max="57" width="12" customWidth="1"/>
    <col min="58" max="58" width="9.140625" bestFit="1" customWidth="1"/>
  </cols>
  <sheetData>
    <row r="1" spans="1:58" ht="15.75" x14ac:dyDescent="0.25">
      <c r="A1" s="179"/>
      <c r="B1" s="83"/>
      <c r="C1" s="125" t="s">
        <v>70</v>
      </c>
      <c r="D1" s="83"/>
      <c r="E1" s="144"/>
      <c r="F1" s="143"/>
      <c r="G1" s="144"/>
      <c r="H1" s="144"/>
      <c r="I1" s="84"/>
      <c r="J1" s="179"/>
      <c r="K1" s="180"/>
      <c r="L1" s="179"/>
      <c r="M1" s="180"/>
      <c r="N1" s="179"/>
      <c r="O1" s="144"/>
      <c r="P1" s="179"/>
      <c r="Q1" s="180"/>
      <c r="R1" s="179"/>
      <c r="S1" s="180"/>
      <c r="T1" s="179"/>
      <c r="U1" s="180"/>
      <c r="V1" s="179"/>
      <c r="W1" s="180"/>
      <c r="X1" s="179"/>
      <c r="Y1" s="181"/>
      <c r="Z1" s="182"/>
      <c r="AA1" s="180"/>
      <c r="AB1" s="179"/>
      <c r="AC1" s="181"/>
      <c r="AD1" s="179"/>
      <c r="AE1" s="180"/>
      <c r="AF1" s="179"/>
      <c r="AG1" s="179"/>
      <c r="AH1" s="179"/>
      <c r="AI1" s="179"/>
      <c r="AJ1" s="180"/>
      <c r="AK1" s="179"/>
      <c r="AL1" s="179"/>
      <c r="AM1" s="180"/>
      <c r="AN1" s="179"/>
      <c r="AO1" s="179"/>
      <c r="AP1" s="179"/>
      <c r="AQ1" s="179"/>
      <c r="AR1" s="179"/>
      <c r="AS1" s="183"/>
      <c r="AT1" s="183"/>
      <c r="AU1" s="183"/>
      <c r="AV1" s="179"/>
      <c r="AW1" s="179"/>
      <c r="AX1" s="179"/>
      <c r="AY1" s="184"/>
      <c r="AZ1" s="179"/>
    </row>
    <row r="2" spans="1:58" x14ac:dyDescent="0.2">
      <c r="A2" s="185"/>
      <c r="B2" s="143" t="s">
        <v>1</v>
      </c>
      <c r="C2" s="144"/>
      <c r="D2" s="143"/>
      <c r="E2" s="144"/>
      <c r="F2" s="143"/>
      <c r="G2" s="144"/>
      <c r="H2" s="144"/>
      <c r="I2" s="143"/>
      <c r="J2" s="179"/>
      <c r="K2" s="180"/>
      <c r="L2" s="179"/>
      <c r="M2" s="180"/>
      <c r="N2" s="179"/>
      <c r="O2" s="144"/>
      <c r="P2" s="179"/>
      <c r="Q2" s="180"/>
      <c r="R2" s="179"/>
      <c r="S2" s="180"/>
      <c r="T2" s="179"/>
      <c r="U2" s="126"/>
      <c r="V2" s="179"/>
      <c r="W2" s="126"/>
      <c r="X2" s="179"/>
      <c r="Y2" s="181"/>
      <c r="Z2" s="186"/>
      <c r="AA2" s="180"/>
      <c r="AB2" s="179"/>
      <c r="AC2" s="181"/>
      <c r="AD2" s="179"/>
      <c r="AE2" s="180"/>
      <c r="AF2" s="179"/>
      <c r="AG2" s="179"/>
      <c r="AH2" s="179"/>
      <c r="AI2" s="179"/>
      <c r="AJ2" s="180"/>
      <c r="AK2" s="179"/>
      <c r="AL2" s="179"/>
      <c r="AM2" s="180"/>
      <c r="AN2" s="179"/>
      <c r="AO2" s="179"/>
      <c r="AP2" s="87" t="s">
        <v>2</v>
      </c>
      <c r="AQ2" s="179"/>
      <c r="AR2" s="179"/>
      <c r="AS2" s="183"/>
      <c r="AT2" s="183"/>
      <c r="AU2" s="183"/>
      <c r="AV2" s="179"/>
      <c r="AW2" s="179"/>
      <c r="AX2" s="179"/>
      <c r="AY2" s="184"/>
      <c r="AZ2" s="179"/>
    </row>
    <row r="3" spans="1:58" ht="13.5" thickBot="1" x14ac:dyDescent="0.25">
      <c r="A3" s="187"/>
      <c r="B3" s="143" t="s">
        <v>1</v>
      </c>
      <c r="C3" s="144" t="s">
        <v>1</v>
      </c>
      <c r="D3" s="143"/>
      <c r="E3" s="144"/>
      <c r="F3" s="143"/>
      <c r="G3" s="144"/>
      <c r="H3" s="144"/>
      <c r="I3" s="143"/>
      <c r="J3" s="179"/>
      <c r="K3" s="180"/>
      <c r="L3" s="179"/>
      <c r="M3" s="180"/>
      <c r="N3" s="179"/>
      <c r="O3" s="144"/>
      <c r="P3" s="179"/>
      <c r="Q3" s="180"/>
      <c r="R3" s="179"/>
      <c r="S3" s="180"/>
      <c r="T3" s="179"/>
      <c r="U3" s="126"/>
      <c r="V3" s="179"/>
      <c r="W3" s="188"/>
      <c r="X3" s="189"/>
      <c r="Y3" s="181"/>
      <c r="Z3" s="187"/>
      <c r="AA3" s="180"/>
      <c r="AB3" s="179"/>
      <c r="AC3" s="180"/>
      <c r="AD3" s="186"/>
      <c r="AE3" s="181"/>
      <c r="AF3" s="186"/>
      <c r="AG3" s="186"/>
      <c r="AH3" s="186"/>
      <c r="AI3" s="179"/>
      <c r="AJ3" s="180"/>
      <c r="AK3" s="179"/>
      <c r="AL3" s="179"/>
      <c r="AM3" s="180"/>
      <c r="AN3" s="179"/>
      <c r="AO3" s="179"/>
      <c r="AP3" s="87"/>
      <c r="AQ3" s="179"/>
      <c r="AR3" s="179"/>
      <c r="AS3" s="183"/>
      <c r="AT3" s="183"/>
      <c r="AU3" s="183"/>
      <c r="AV3" s="186"/>
      <c r="AW3" s="186"/>
      <c r="AX3" s="179"/>
      <c r="AY3" s="184"/>
      <c r="AZ3" s="179"/>
    </row>
    <row r="4" spans="1:58" ht="25.5" customHeight="1" x14ac:dyDescent="0.2">
      <c r="A4" s="295" t="s">
        <v>71</v>
      </c>
      <c r="B4" s="284"/>
      <c r="C4" s="296" t="s">
        <v>4</v>
      </c>
      <c r="D4" s="297"/>
      <c r="E4" s="296" t="s">
        <v>5</v>
      </c>
      <c r="F4" s="297"/>
      <c r="G4" s="298" t="s">
        <v>6</v>
      </c>
      <c r="H4" s="299"/>
      <c r="I4" s="283" t="s">
        <v>7</v>
      </c>
      <c r="J4" s="293"/>
      <c r="K4" s="283" t="s">
        <v>8</v>
      </c>
      <c r="L4" s="293"/>
      <c r="M4" s="301" t="s">
        <v>9</v>
      </c>
      <c r="N4" s="302"/>
      <c r="O4" s="296" t="s">
        <v>10</v>
      </c>
      <c r="P4" s="297"/>
      <c r="Q4" s="296" t="s">
        <v>11</v>
      </c>
      <c r="R4" s="297"/>
      <c r="S4" s="283" t="s">
        <v>12</v>
      </c>
      <c r="T4" s="293"/>
      <c r="U4" s="283" t="s">
        <v>13</v>
      </c>
      <c r="V4" s="293"/>
      <c r="W4" s="283" t="s">
        <v>14</v>
      </c>
      <c r="X4" s="293"/>
      <c r="Y4" s="286" t="s">
        <v>15</v>
      </c>
      <c r="Z4" s="303"/>
      <c r="AA4" s="279" t="s">
        <v>16</v>
      </c>
      <c r="AB4" s="282"/>
      <c r="AC4" s="291" t="s">
        <v>65</v>
      </c>
      <c r="AD4" s="304"/>
      <c r="AE4" s="291" t="s">
        <v>17</v>
      </c>
      <c r="AF4" s="282"/>
      <c r="AG4" s="283" t="s">
        <v>18</v>
      </c>
      <c r="AH4" s="284"/>
      <c r="AI4" s="89"/>
      <c r="AJ4" s="300" t="s">
        <v>19</v>
      </c>
      <c r="AK4" s="284"/>
      <c r="AL4" s="89"/>
      <c r="AM4" s="286" t="s">
        <v>20</v>
      </c>
      <c r="AN4" s="284"/>
      <c r="AO4" s="89"/>
      <c r="AP4" s="287" t="s">
        <v>21</v>
      </c>
      <c r="AQ4" s="288"/>
      <c r="AR4" s="89"/>
      <c r="AS4" s="289" t="s">
        <v>22</v>
      </c>
      <c r="AT4" s="290"/>
      <c r="AU4" s="90"/>
      <c r="AV4" s="291" t="s">
        <v>23</v>
      </c>
      <c r="AW4" s="292"/>
      <c r="AX4" s="89"/>
      <c r="AY4" s="283" t="s">
        <v>24</v>
      </c>
      <c r="AZ4" s="293"/>
      <c r="BA4" s="89"/>
      <c r="BB4" s="285" t="s">
        <v>25</v>
      </c>
      <c r="BC4" s="285"/>
      <c r="BD4" s="89"/>
      <c r="BE4" s="285" t="s">
        <v>26</v>
      </c>
      <c r="BF4" s="285"/>
    </row>
    <row r="5" spans="1:58" x14ac:dyDescent="0.2">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75" t="s">
        <v>29</v>
      </c>
      <c r="AK5" s="277" t="s">
        <v>30</v>
      </c>
      <c r="AL5" s="95"/>
      <c r="AM5" s="127" t="s">
        <v>1</v>
      </c>
      <c r="AN5" s="94" t="s">
        <v>29</v>
      </c>
      <c r="AO5" s="95"/>
      <c r="AP5" s="93" t="s">
        <v>1</v>
      </c>
      <c r="AQ5" s="94" t="s">
        <v>29</v>
      </c>
      <c r="AR5" s="95"/>
      <c r="AS5" s="96" t="s">
        <v>1</v>
      </c>
      <c r="AT5" s="97" t="s">
        <v>29</v>
      </c>
      <c r="AU5" s="98"/>
      <c r="AV5" s="93" t="s">
        <v>1</v>
      </c>
      <c r="AW5" s="94" t="s">
        <v>29</v>
      </c>
      <c r="AX5" s="95"/>
      <c r="AY5" s="128" t="s">
        <v>1</v>
      </c>
      <c r="AZ5" s="94" t="s">
        <v>29</v>
      </c>
      <c r="BA5" s="95"/>
      <c r="BB5" s="162"/>
      <c r="BC5" s="162" t="s">
        <v>29</v>
      </c>
      <c r="BD5" s="95"/>
      <c r="BE5" s="162"/>
      <c r="BF5" s="162" t="s">
        <v>29</v>
      </c>
    </row>
    <row r="6" spans="1:58" x14ac:dyDescent="0.2">
      <c r="A6" s="151" t="s">
        <v>31</v>
      </c>
      <c r="B6" s="152" t="s">
        <v>32</v>
      </c>
      <c r="C6" s="150" t="s">
        <v>29</v>
      </c>
      <c r="D6" s="146" t="s">
        <v>33</v>
      </c>
      <c r="E6" s="150" t="s">
        <v>29</v>
      </c>
      <c r="F6" s="146" t="s">
        <v>33</v>
      </c>
      <c r="G6" s="150" t="s">
        <v>29</v>
      </c>
      <c r="H6" s="146" t="s">
        <v>33</v>
      </c>
      <c r="I6" s="147" t="s">
        <v>29</v>
      </c>
      <c r="J6" s="146" t="s">
        <v>33</v>
      </c>
      <c r="K6" s="150" t="s">
        <v>29</v>
      </c>
      <c r="L6" s="146" t="s">
        <v>33</v>
      </c>
      <c r="M6" s="150" t="s">
        <v>29</v>
      </c>
      <c r="N6" s="146" t="s">
        <v>33</v>
      </c>
      <c r="O6" s="150" t="s">
        <v>29</v>
      </c>
      <c r="P6" s="146" t="s">
        <v>33</v>
      </c>
      <c r="Q6" s="150" t="s">
        <v>29</v>
      </c>
      <c r="R6" s="146" t="s">
        <v>33</v>
      </c>
      <c r="S6" s="150" t="s">
        <v>29</v>
      </c>
      <c r="T6" s="146" t="s">
        <v>33</v>
      </c>
      <c r="U6" s="150" t="s">
        <v>29</v>
      </c>
      <c r="V6" s="146" t="s">
        <v>33</v>
      </c>
      <c r="W6" s="150" t="s">
        <v>29</v>
      </c>
      <c r="X6" s="146" t="s">
        <v>33</v>
      </c>
      <c r="Y6" s="150" t="s">
        <v>29</v>
      </c>
      <c r="Z6" s="146" t="s">
        <v>33</v>
      </c>
      <c r="AA6" s="150" t="s">
        <v>29</v>
      </c>
      <c r="AB6" s="146" t="s">
        <v>33</v>
      </c>
      <c r="AC6" s="150" t="s">
        <v>29</v>
      </c>
      <c r="AD6" s="146" t="s">
        <v>33</v>
      </c>
      <c r="AE6" s="150" t="s">
        <v>29</v>
      </c>
      <c r="AF6" s="146" t="s">
        <v>33</v>
      </c>
      <c r="AG6" s="147" t="s">
        <v>29</v>
      </c>
      <c r="AH6" s="146" t="s">
        <v>33</v>
      </c>
      <c r="AI6" s="104"/>
      <c r="AJ6" s="276"/>
      <c r="AK6" s="278"/>
      <c r="AL6" s="104"/>
      <c r="AM6" s="150" t="s">
        <v>29</v>
      </c>
      <c r="AN6" s="146" t="s">
        <v>33</v>
      </c>
      <c r="AO6" s="104"/>
      <c r="AP6" s="147" t="s">
        <v>29</v>
      </c>
      <c r="AQ6" s="146" t="s">
        <v>33</v>
      </c>
      <c r="AR6" s="104"/>
      <c r="AS6" s="148" t="s">
        <v>29</v>
      </c>
      <c r="AT6" s="149" t="s">
        <v>33</v>
      </c>
      <c r="AU6" s="107"/>
      <c r="AV6" s="147" t="s">
        <v>29</v>
      </c>
      <c r="AW6" s="146" t="s">
        <v>33</v>
      </c>
      <c r="AX6" s="104"/>
      <c r="AY6" s="145" t="s">
        <v>29</v>
      </c>
      <c r="AZ6" s="146" t="s">
        <v>33</v>
      </c>
      <c r="BA6" s="104"/>
      <c r="BB6" s="162" t="s">
        <v>29</v>
      </c>
      <c r="BC6" s="162" t="s">
        <v>33</v>
      </c>
      <c r="BD6" s="104"/>
      <c r="BE6" s="162" t="s">
        <v>29</v>
      </c>
      <c r="BF6" s="162" t="s">
        <v>33</v>
      </c>
    </row>
    <row r="7" spans="1:58" ht="37.5" customHeight="1" thickBot="1" x14ac:dyDescent="0.25">
      <c r="A7" s="108"/>
      <c r="B7" s="109"/>
      <c r="C7" s="270" t="s">
        <v>34</v>
      </c>
      <c r="D7" s="271"/>
      <c r="E7" s="270" t="s">
        <v>35</v>
      </c>
      <c r="F7" s="271"/>
      <c r="G7" s="270" t="s">
        <v>36</v>
      </c>
      <c r="H7" s="271"/>
      <c r="I7" s="270" t="s">
        <v>37</v>
      </c>
      <c r="J7" s="271"/>
      <c r="K7" s="270" t="s">
        <v>38</v>
      </c>
      <c r="L7" s="271"/>
      <c r="M7" s="270" t="s">
        <v>39</v>
      </c>
      <c r="N7" s="271"/>
      <c r="O7" s="270" t="s">
        <v>10</v>
      </c>
      <c r="P7" s="271"/>
      <c r="Q7" s="270" t="s">
        <v>40</v>
      </c>
      <c r="R7" s="271"/>
      <c r="S7" s="270" t="s">
        <v>41</v>
      </c>
      <c r="T7" s="271"/>
      <c r="U7" s="270" t="s">
        <v>42</v>
      </c>
      <c r="V7" s="271"/>
      <c r="W7" s="270" t="s">
        <v>14</v>
      </c>
      <c r="X7" s="271"/>
      <c r="Y7" s="270" t="s">
        <v>15</v>
      </c>
      <c r="Z7" s="271"/>
      <c r="AA7" s="270" t="s">
        <v>43</v>
      </c>
      <c r="AB7" s="271"/>
      <c r="AC7" s="270"/>
      <c r="AD7" s="271"/>
      <c r="AE7" s="270"/>
      <c r="AF7" s="271"/>
      <c r="AG7" s="110"/>
      <c r="AH7" s="111"/>
      <c r="AI7" s="112"/>
      <c r="AJ7" s="270" t="s">
        <v>44</v>
      </c>
      <c r="AK7" s="271"/>
      <c r="AL7" s="112"/>
      <c r="AM7" s="270" t="s">
        <v>45</v>
      </c>
      <c r="AN7" s="271"/>
      <c r="AO7" s="112"/>
      <c r="AP7" s="110"/>
      <c r="AQ7" s="109"/>
      <c r="AR7" s="112"/>
      <c r="AS7" s="113"/>
      <c r="AT7" s="114"/>
      <c r="AU7" s="98"/>
      <c r="AV7" s="110"/>
      <c r="AW7" s="111"/>
      <c r="AX7" s="112"/>
      <c r="AY7" s="131"/>
      <c r="AZ7" s="109"/>
      <c r="BA7" s="112"/>
      <c r="BB7" s="52"/>
      <c r="BC7" s="52"/>
      <c r="BD7" s="112"/>
      <c r="BE7" s="52"/>
      <c r="BF7" s="52"/>
    </row>
    <row r="8" spans="1:58" x14ac:dyDescent="0.2">
      <c r="A8" s="190"/>
      <c r="B8" s="191"/>
      <c r="C8" s="192"/>
      <c r="D8" s="191"/>
      <c r="E8" s="192"/>
      <c r="F8" s="191"/>
      <c r="G8" s="192"/>
      <c r="H8" s="191"/>
      <c r="I8" s="190"/>
      <c r="J8" s="191"/>
      <c r="K8" s="192"/>
      <c r="L8" s="191"/>
      <c r="M8" s="192"/>
      <c r="N8" s="191"/>
      <c r="O8" s="192"/>
      <c r="P8" s="191"/>
      <c r="Q8" s="192"/>
      <c r="R8" s="191"/>
      <c r="S8" s="192"/>
      <c r="T8" s="191"/>
      <c r="U8" s="192"/>
      <c r="V8" s="193"/>
      <c r="W8" s="192"/>
      <c r="X8" s="191"/>
      <c r="Y8" s="192"/>
      <c r="Z8" s="191"/>
      <c r="AA8" s="194"/>
      <c r="AB8" s="226"/>
      <c r="AC8" s="192"/>
      <c r="AD8" s="191"/>
      <c r="AE8" s="192"/>
      <c r="AF8" s="191"/>
      <c r="AG8" s="190"/>
      <c r="AH8" s="193"/>
      <c r="AI8" s="197"/>
      <c r="AJ8" s="192"/>
      <c r="AK8" s="191"/>
      <c r="AL8" s="197"/>
      <c r="AM8" s="192"/>
      <c r="AN8" s="191"/>
      <c r="AO8" s="197"/>
      <c r="AP8" s="190"/>
      <c r="AQ8" s="191"/>
      <c r="AR8" s="197"/>
      <c r="AS8" s="199"/>
      <c r="AT8" s="200"/>
      <c r="AU8" s="201"/>
      <c r="AV8" s="190"/>
      <c r="AW8" s="193"/>
      <c r="AX8" s="197"/>
      <c r="AY8" s="199"/>
      <c r="AZ8" s="191"/>
      <c r="BA8" s="197"/>
      <c r="BB8" s="52"/>
      <c r="BC8" s="52"/>
      <c r="BD8" s="197"/>
      <c r="BE8" s="52"/>
      <c r="BF8" s="52"/>
    </row>
    <row r="9" spans="1:58" x14ac:dyDescent="0.2">
      <c r="A9" s="116">
        <v>2020</v>
      </c>
      <c r="B9" s="117" t="s">
        <v>46</v>
      </c>
      <c r="C9" s="134">
        <v>130584</v>
      </c>
      <c r="D9" s="198">
        <f>IF(C9&gt;0,C9,"")</f>
        <v>130584</v>
      </c>
      <c r="E9" s="134">
        <v>1511</v>
      </c>
      <c r="F9" s="198">
        <f>IF(E9&gt;0,E9,"")</f>
        <v>1511</v>
      </c>
      <c r="G9" s="134">
        <v>300048</v>
      </c>
      <c r="H9" s="198">
        <f>IF(G9&gt;0,G9,"")</f>
        <v>300048</v>
      </c>
      <c r="I9" s="140">
        <v>466671</v>
      </c>
      <c r="J9" s="198">
        <f>IF(I9&gt;0,I9,"")</f>
        <v>466671</v>
      </c>
      <c r="K9" s="140">
        <v>207321</v>
      </c>
      <c r="L9" s="198">
        <f>IF(K9&gt;0,K9,"")</f>
        <v>207321</v>
      </c>
      <c r="M9" s="134">
        <v>6350</v>
      </c>
      <c r="N9" s="198">
        <f>IF(M9&gt;0,M9,"")</f>
        <v>6350</v>
      </c>
      <c r="O9" s="141">
        <v>18159</v>
      </c>
      <c r="P9" s="198">
        <f>IF(O9&gt;0,O9,"")</f>
        <v>18159</v>
      </c>
      <c r="Q9" s="141">
        <v>334409</v>
      </c>
      <c r="R9" s="198">
        <f>IF(Q9&gt;0,Q9,"")</f>
        <v>334409</v>
      </c>
      <c r="S9" s="142">
        <v>453811</v>
      </c>
      <c r="T9" s="198">
        <f>IF(S9&gt;0,S9,"")</f>
        <v>453811</v>
      </c>
      <c r="U9" s="141">
        <v>168844</v>
      </c>
      <c r="V9" s="198">
        <f>IF(U9&gt;0,U9,"")</f>
        <v>168844</v>
      </c>
      <c r="W9" s="141">
        <v>9573</v>
      </c>
      <c r="X9" s="198">
        <f>IF(W9&gt;0,W9,"")</f>
        <v>9573</v>
      </c>
      <c r="Y9" s="141">
        <v>47626</v>
      </c>
      <c r="Z9" s="198">
        <f>IF(Y9&gt;0,Y9,"")</f>
        <v>47626</v>
      </c>
      <c r="AA9" s="141">
        <v>694</v>
      </c>
      <c r="AB9" s="198">
        <f>IF(AA9&gt;0,AA9,"")</f>
        <v>694</v>
      </c>
      <c r="AC9" s="134">
        <v>26815</v>
      </c>
      <c r="AD9" s="198">
        <f>IF(AC9&gt;0,AC9,"")</f>
        <v>26815</v>
      </c>
      <c r="AE9" s="140">
        <v>2</v>
      </c>
      <c r="AF9" s="198">
        <f>IF(AE9&gt;0,AE9,"")</f>
        <v>2</v>
      </c>
      <c r="AG9" s="204">
        <f t="shared" ref="AG9:AG18" si="0">C9+E9+G9+I9+K9+M9+O9+Q9+S9+U9+W9+Y9+AA9+AC9+AE9</f>
        <v>2172418</v>
      </c>
      <c r="AH9" s="205">
        <f>IF(AG9&gt;0,AG9,"")</f>
        <v>2172418</v>
      </c>
      <c r="AI9" s="206"/>
      <c r="AJ9" s="134">
        <v>94</v>
      </c>
      <c r="AK9" s="198">
        <f>IF(AJ9&gt;0,AJ9,"")</f>
        <v>94</v>
      </c>
      <c r="AL9" s="206"/>
      <c r="AM9" s="140">
        <v>24086</v>
      </c>
      <c r="AN9" s="198">
        <f>IF(AM9&gt;0,AM9,"")</f>
        <v>24086</v>
      </c>
      <c r="AO9" s="206"/>
      <c r="AP9" s="140">
        <f t="shared" ref="AP9:AP18" si="1">AG9+AJ9+AM9</f>
        <v>2196598</v>
      </c>
      <c r="AQ9" s="207">
        <f>IF(AP9&gt;0,AP9,"")</f>
        <v>2196598</v>
      </c>
      <c r="AR9" s="206"/>
      <c r="AS9" s="134">
        <v>0</v>
      </c>
      <c r="AT9" s="198" t="str">
        <f>IF(AS9&gt;0,AS9,"")</f>
        <v/>
      </c>
      <c r="AU9" s="206"/>
      <c r="AV9" s="208">
        <f t="shared" ref="AV9:AV18" si="2">AP9+AS9</f>
        <v>2196598</v>
      </c>
      <c r="AW9" s="207">
        <f>IF(AV9&gt;0,AV9,"")</f>
        <v>2196598</v>
      </c>
      <c r="AX9" s="206"/>
      <c r="AY9" s="134">
        <v>114288</v>
      </c>
      <c r="AZ9" s="198">
        <f>IF(AY9&gt;0,AY9,"")</f>
        <v>114288</v>
      </c>
      <c r="BA9" s="206"/>
      <c r="BB9" s="155">
        <v>0</v>
      </c>
      <c r="BC9" s="155" t="str">
        <f>IF(BB9&gt;0,BB9,"")</f>
        <v/>
      </c>
      <c r="BD9" s="206"/>
      <c r="BE9" s="155">
        <f>AV9+BB9</f>
        <v>2196598</v>
      </c>
      <c r="BF9" s="155">
        <f>IF(BE9&gt;0,BE9,"")</f>
        <v>2196598</v>
      </c>
    </row>
    <row r="10" spans="1:58" x14ac:dyDescent="0.2">
      <c r="A10" s="116">
        <v>2020</v>
      </c>
      <c r="B10" s="117" t="s">
        <v>47</v>
      </c>
      <c r="C10" s="155">
        <v>130980</v>
      </c>
      <c r="D10" s="198">
        <f>IF(C10&gt;0,(AVERAGE(C$9:C10)),"")</f>
        <v>130782</v>
      </c>
      <c r="E10" s="132">
        <v>1518</v>
      </c>
      <c r="F10" s="198">
        <f>IF(E10&gt;0,(AVERAGE(E$9:E10)),"")</f>
        <v>1514.5</v>
      </c>
      <c r="G10" s="155">
        <v>301061</v>
      </c>
      <c r="H10" s="198">
        <f>IF(G10&gt;0,(AVERAGE(G$9:G10)),"")</f>
        <v>300554.5</v>
      </c>
      <c r="I10" s="155">
        <v>473204</v>
      </c>
      <c r="J10" s="198">
        <f>IF(I10&gt;0,(AVERAGE(I$9:I10)),"")</f>
        <v>469937.5</v>
      </c>
      <c r="K10" s="155">
        <v>217654</v>
      </c>
      <c r="L10" s="198">
        <f>IF(K10&gt;0,(AVERAGE(K$9:K10)),"")</f>
        <v>212487.5</v>
      </c>
      <c r="M10" s="155">
        <v>6312</v>
      </c>
      <c r="N10" s="198">
        <f>IF(M10&gt;0,(AVERAGE(M$9:M10)),"")</f>
        <v>6331</v>
      </c>
      <c r="O10" s="155">
        <v>17786</v>
      </c>
      <c r="P10" s="198">
        <f>IF(O10&gt;0,(AVERAGE(O$9:O10)),"")</f>
        <v>17972.5</v>
      </c>
      <c r="Q10" s="155">
        <v>336857</v>
      </c>
      <c r="R10" s="198">
        <f>IF(Q10&gt;0,(AVERAGE(Q$9:Q10)),"")</f>
        <v>335633</v>
      </c>
      <c r="S10" s="155">
        <v>458543</v>
      </c>
      <c r="T10" s="198">
        <f>IF(S10&gt;0,(AVERAGE(S$9:S10)),"")</f>
        <v>456177</v>
      </c>
      <c r="U10" s="155">
        <v>170228</v>
      </c>
      <c r="V10" s="198">
        <f>IF(U10&gt;0,(AVERAGE(U$9:U10)),"")</f>
        <v>169536</v>
      </c>
      <c r="W10" s="155">
        <v>9578</v>
      </c>
      <c r="X10" s="198">
        <f>IF(W10&gt;0,(AVERAGE(W$9:W10)),"")</f>
        <v>9575.5</v>
      </c>
      <c r="Y10" s="155">
        <v>47678</v>
      </c>
      <c r="Z10" s="198">
        <f>IF(Y10&gt;0,(AVERAGE(Y$9:Y10)),"")</f>
        <v>47652</v>
      </c>
      <c r="AA10" s="155">
        <v>708</v>
      </c>
      <c r="AB10" s="198">
        <f>IF(AA10&gt;0,(AVERAGE(AA$9:AA10)),"")</f>
        <v>701</v>
      </c>
      <c r="AC10" s="155">
        <v>27271</v>
      </c>
      <c r="AD10" s="198">
        <f>IF(AC10&gt;0,(AVERAGE(AC$9:AC10)),"")</f>
        <v>27043</v>
      </c>
      <c r="AE10" s="155">
        <v>20</v>
      </c>
      <c r="AF10" s="198">
        <f>IF(AE10&gt;0,(AVERAGE(AE$9:AE10)),"")</f>
        <v>11</v>
      </c>
      <c r="AG10" s="204">
        <f t="shared" si="0"/>
        <v>2199398</v>
      </c>
      <c r="AH10" s="205">
        <f>IF(AG10&gt;0,(AVERAGE(AG$9:AG10)),"")</f>
        <v>2185908</v>
      </c>
      <c r="AI10" s="206"/>
      <c r="AJ10" s="155">
        <v>96</v>
      </c>
      <c r="AK10" s="198">
        <f>IF(AJ10&gt;0,(AVERAGE(AJ$9:AJ10)),"")</f>
        <v>95</v>
      </c>
      <c r="AL10" s="206"/>
      <c r="AM10" s="155">
        <v>24274</v>
      </c>
      <c r="AN10" s="198">
        <f>IF(AM10&gt;0,(AVERAGE(AM$9:AM10)),"")</f>
        <v>24180</v>
      </c>
      <c r="AO10" s="206"/>
      <c r="AP10" s="140">
        <f t="shared" si="1"/>
        <v>2223768</v>
      </c>
      <c r="AQ10" s="207">
        <f>IF(AP10&gt;0,(AVERAGE(AP$9:AP10)),"")</f>
        <v>2210183</v>
      </c>
      <c r="AR10" s="206"/>
      <c r="AS10" s="134">
        <v>0</v>
      </c>
      <c r="AT10" s="198" t="str">
        <f>IF(AS10&gt;0,(AVERAGE(AS$9:AS10)),"")</f>
        <v/>
      </c>
      <c r="AU10" s="206"/>
      <c r="AV10" s="208">
        <f t="shared" si="2"/>
        <v>2223768</v>
      </c>
      <c r="AW10" s="207">
        <f>IF(AV10&gt;0,(AVERAGE(AV$9:AV10)),"")</f>
        <v>2210183</v>
      </c>
      <c r="AX10" s="206"/>
      <c r="AY10" s="155">
        <v>113724</v>
      </c>
      <c r="AZ10" s="198">
        <f>IF(AY10&gt;0,(AVERAGE(AY$9:AY10)),"")</f>
        <v>114006</v>
      </c>
      <c r="BA10" s="206"/>
      <c r="BB10" s="155">
        <v>0</v>
      </c>
      <c r="BC10" s="155" t="str">
        <f>IF(BB10&gt;0,(AVERAGE(BB$9:BB10)),"")</f>
        <v/>
      </c>
      <c r="BD10" s="206"/>
      <c r="BE10" s="155">
        <f t="shared" ref="BE10:BE20" si="3">AV10+BB10</f>
        <v>2223768</v>
      </c>
      <c r="BF10" s="155">
        <f>IF(BE10&gt;0,(AVERAGE(BE$9:BE10)),"")</f>
        <v>2210183</v>
      </c>
    </row>
    <row r="11" spans="1:58" x14ac:dyDescent="0.2">
      <c r="A11" s="116">
        <v>2020</v>
      </c>
      <c r="B11" s="117" t="s">
        <v>48</v>
      </c>
      <c r="C11" s="134">
        <v>131258</v>
      </c>
      <c r="D11" s="198">
        <f>IF(C11&gt;0,(AVERAGE(C$9:C11)),"")</f>
        <v>130940.66666666667</v>
      </c>
      <c r="E11" s="134">
        <v>1515</v>
      </c>
      <c r="F11" s="198">
        <f>IF(E11&gt;0,(AVERAGE(E$9:E11)),"")</f>
        <v>1514.6666666666667</v>
      </c>
      <c r="G11" s="134">
        <v>301711</v>
      </c>
      <c r="H11" s="198">
        <f>IF(G11&gt;0,(AVERAGE(G$9:G11)),"")</f>
        <v>300940</v>
      </c>
      <c r="I11" s="210">
        <v>480934</v>
      </c>
      <c r="J11" s="198">
        <f>IF(I11&gt;0,(AVERAGE(I$9:I11)),"")</f>
        <v>473603</v>
      </c>
      <c r="K11" s="210">
        <v>227327</v>
      </c>
      <c r="L11" s="198">
        <f>IF(K11&gt;0,(AVERAGE(K$9:K11)),"")</f>
        <v>217434</v>
      </c>
      <c r="M11" s="154">
        <v>6333</v>
      </c>
      <c r="N11" s="198">
        <f>IF(M11&gt;0,(AVERAGE(M$9:M11)),"")</f>
        <v>6331.666666666667</v>
      </c>
      <c r="O11" s="141">
        <v>17343</v>
      </c>
      <c r="P11" s="198">
        <f>IF(O11&gt;0,(AVERAGE(O$9:O11)),"")</f>
        <v>17762.666666666668</v>
      </c>
      <c r="Q11" s="141">
        <v>339790</v>
      </c>
      <c r="R11" s="198">
        <f>IF(Q11&gt;0,(AVERAGE(Q$9:Q11)),"")</f>
        <v>337018.66666666669</v>
      </c>
      <c r="S11" s="142">
        <v>461993</v>
      </c>
      <c r="T11" s="198">
        <f>IF(S11&gt;0,(AVERAGE(S$9:S11)),"")</f>
        <v>458115.66666666669</v>
      </c>
      <c r="U11" s="141">
        <v>172503</v>
      </c>
      <c r="V11" s="198">
        <f>IF(U11&gt;0,(AVERAGE(U$9:U11)),"")</f>
        <v>170525</v>
      </c>
      <c r="W11" s="141">
        <v>9542</v>
      </c>
      <c r="X11" s="198">
        <f>IF(W11&gt;0,(AVERAGE(W$9:W11)),"")</f>
        <v>9564.3333333333339</v>
      </c>
      <c r="Y11" s="141">
        <v>47679</v>
      </c>
      <c r="Z11" s="198">
        <f>IF(Y11&gt;0,(AVERAGE(Y$9:Y11)),"")</f>
        <v>47661</v>
      </c>
      <c r="AA11" s="141">
        <v>724</v>
      </c>
      <c r="AB11" s="198">
        <f>IF(AA11&gt;0,(AVERAGE(AA$9:AA11)),"")</f>
        <v>708.66666666666663</v>
      </c>
      <c r="AC11" s="134">
        <v>27737</v>
      </c>
      <c r="AD11" s="198">
        <f>IF(AC11&gt;0,(AVERAGE(AC$9:AC11)),"")</f>
        <v>27274.333333333332</v>
      </c>
      <c r="AE11" s="140">
        <v>19</v>
      </c>
      <c r="AF11" s="198">
        <f>IF(AE11&gt;0,(AVERAGE(AE$9:AE11)),"")</f>
        <v>13.666666666666666</v>
      </c>
      <c r="AG11" s="204">
        <f t="shared" si="0"/>
        <v>2226408</v>
      </c>
      <c r="AH11" s="205">
        <f>IF(AG11&gt;0,(AVERAGE(AG$9:AG11)),"")</f>
        <v>2199408</v>
      </c>
      <c r="AI11" s="206"/>
      <c r="AJ11" s="134">
        <v>95</v>
      </c>
      <c r="AK11" s="198">
        <f>IF(AJ11&gt;0,(AVERAGE(AJ$9:AJ11)),"")</f>
        <v>95</v>
      </c>
      <c r="AL11" s="206"/>
      <c r="AM11" s="140">
        <v>24387</v>
      </c>
      <c r="AN11" s="198">
        <f>IF(AM11&gt;0,(AVERAGE(AM$9:AM11)),"")</f>
        <v>24249</v>
      </c>
      <c r="AO11" s="206"/>
      <c r="AP11" s="140">
        <f t="shared" si="1"/>
        <v>2250890</v>
      </c>
      <c r="AQ11" s="207">
        <f>IF(AP11&gt;0,(AVERAGE(AP$9:AP11)),"")</f>
        <v>2223752</v>
      </c>
      <c r="AR11" s="206"/>
      <c r="AS11" s="134">
        <v>0</v>
      </c>
      <c r="AT11" s="198" t="str">
        <f>IF(AS11&gt;0,(AVERAGE(AS$9:AS11)),"")</f>
        <v/>
      </c>
      <c r="AU11" s="206"/>
      <c r="AV11" s="208">
        <f t="shared" si="2"/>
        <v>2250890</v>
      </c>
      <c r="AW11" s="207">
        <f>IF(AV11&gt;0,(AVERAGE(AV$9:AV11)),"")</f>
        <v>2223752</v>
      </c>
      <c r="AX11" s="206"/>
      <c r="AY11" s="134">
        <v>111745</v>
      </c>
      <c r="AZ11" s="198">
        <f>IF(AY11&gt;0,(AVERAGE(AY$9:AY11)),"")</f>
        <v>113252.33333333333</v>
      </c>
      <c r="BA11" s="206"/>
      <c r="BB11" s="155">
        <v>31</v>
      </c>
      <c r="BC11" s="155">
        <f>IF(BB11&gt;0,(AVERAGE(BB$9:BB11)),"")</f>
        <v>10.333333333333334</v>
      </c>
      <c r="BD11" s="206"/>
      <c r="BE11" s="155">
        <f t="shared" si="3"/>
        <v>2250921</v>
      </c>
      <c r="BF11" s="155">
        <f>IF(BE11&gt;0,(AVERAGE(BE$9:BE11)),"")</f>
        <v>2223762.3333333335</v>
      </c>
    </row>
    <row r="12" spans="1:58" x14ac:dyDescent="0.2">
      <c r="A12" s="116">
        <v>2020</v>
      </c>
      <c r="B12" s="156" t="s">
        <v>49</v>
      </c>
      <c r="C12" s="134">
        <v>131432</v>
      </c>
      <c r="D12" s="139">
        <f>IF(C12&gt;0,(AVERAGE(C$9:C12)),"")</f>
        <v>131063.5</v>
      </c>
      <c r="E12" s="134">
        <v>1510</v>
      </c>
      <c r="F12" s="198">
        <f>IF(E12&gt;0,(AVERAGE(E$9:E12)),"")</f>
        <v>1513.5</v>
      </c>
      <c r="G12" s="134">
        <v>302728</v>
      </c>
      <c r="H12" s="198">
        <f>IF(G12&gt;0,(AVERAGE(G$9:G12)),"")</f>
        <v>301387</v>
      </c>
      <c r="I12" s="160">
        <v>488155</v>
      </c>
      <c r="J12" s="198">
        <f>IF(I12&gt;0,(AVERAGE(I$9:I12)),"")</f>
        <v>477241</v>
      </c>
      <c r="K12" s="160">
        <v>237074</v>
      </c>
      <c r="L12" s="139">
        <f>IF(K12&gt;0,(AVERAGE(K$9:K12)),"")</f>
        <v>222344</v>
      </c>
      <c r="M12" s="134">
        <v>6424</v>
      </c>
      <c r="N12" s="212">
        <f>IF(M12&gt;0,(AVERAGE(M$9:M12)),"")</f>
        <v>6354.75</v>
      </c>
      <c r="O12" s="134">
        <v>16914</v>
      </c>
      <c r="P12" s="198">
        <f>IF(O12&gt;0,(AVERAGE(O$9:O12)),"")</f>
        <v>17550.5</v>
      </c>
      <c r="Q12" s="160">
        <v>343031</v>
      </c>
      <c r="R12" s="198">
        <f>IF(Q12&gt;0,(AVERAGE(Q$9:Q12)),"")</f>
        <v>338521.75</v>
      </c>
      <c r="S12" s="134">
        <v>465888</v>
      </c>
      <c r="T12" s="198">
        <f>IF(S12&gt;0,(AVERAGE(S$9:S12)),"")</f>
        <v>460058.75</v>
      </c>
      <c r="U12" s="134">
        <v>174642</v>
      </c>
      <c r="V12" s="198">
        <f>IF(U12&gt;0,(AVERAGE(U$9:U12)),"")</f>
        <v>171554.25</v>
      </c>
      <c r="W12" s="134">
        <v>9556</v>
      </c>
      <c r="X12" s="198">
        <f>IF(W12&gt;0,(AVERAGE(W$9:W12)),"")</f>
        <v>9562.25</v>
      </c>
      <c r="Y12" s="134">
        <v>47687</v>
      </c>
      <c r="Z12" s="198">
        <f>IF(Y12&gt;0,(AVERAGE(Y$9:Y12)),"")</f>
        <v>47667.5</v>
      </c>
      <c r="AA12" s="134">
        <v>731</v>
      </c>
      <c r="AB12" s="198">
        <f>IF(AA12&gt;0,(AVERAGE(AA$9:AA12)),"")</f>
        <v>714.25</v>
      </c>
      <c r="AC12" s="134">
        <v>28172</v>
      </c>
      <c r="AD12" s="198">
        <f>IF(AC12&gt;0,(AVERAGE(AC$9:AC12)),"")</f>
        <v>27498.75</v>
      </c>
      <c r="AE12" s="134">
        <v>24</v>
      </c>
      <c r="AF12" s="198">
        <f>IF(AE12&gt;0,(AVERAGE(AE$9:AE12)),"")</f>
        <v>16.25</v>
      </c>
      <c r="AG12" s="204">
        <f t="shared" si="0"/>
        <v>2253968</v>
      </c>
      <c r="AH12" s="205">
        <f>IF(AG12&gt;0,(AVERAGE(AG$9:AG12)),"")</f>
        <v>2213048</v>
      </c>
      <c r="AI12" s="206"/>
      <c r="AJ12" s="134">
        <v>66</v>
      </c>
      <c r="AK12" s="198">
        <f>IF(AJ12&gt;0,(AVERAGE(AJ$9:AJ12)),"")</f>
        <v>87.75</v>
      </c>
      <c r="AL12" s="206"/>
      <c r="AM12" s="134">
        <v>24534</v>
      </c>
      <c r="AN12" s="198">
        <f>IF(AM12&gt;0,(AVERAGE(AM$9:AM12)),"")</f>
        <v>24320.25</v>
      </c>
      <c r="AO12" s="206"/>
      <c r="AP12" s="140">
        <f t="shared" si="1"/>
        <v>2278568</v>
      </c>
      <c r="AQ12" s="207">
        <f>IF(AP12&gt;0,(AVERAGE(AP$9:AP12)),"")</f>
        <v>2237456</v>
      </c>
      <c r="AR12" s="206"/>
      <c r="AS12" s="134">
        <v>0</v>
      </c>
      <c r="AT12" s="198" t="str">
        <f>IF(AS12&gt;0,(AVERAGE(AS$9:AS12)),"")</f>
        <v/>
      </c>
      <c r="AU12" s="206"/>
      <c r="AV12" s="208">
        <f t="shared" si="2"/>
        <v>2278568</v>
      </c>
      <c r="AW12" s="207">
        <f>IF(AV12&gt;0,(AVERAGE(AV$9:AV12)),"")</f>
        <v>2237456</v>
      </c>
      <c r="AX12" s="206"/>
      <c r="AY12" s="134">
        <v>109826</v>
      </c>
      <c r="AZ12" s="198">
        <f>IF(AY12&gt;0,(AVERAGE(AY$9:AY12)),"")</f>
        <v>112395.75</v>
      </c>
      <c r="BA12" s="206"/>
      <c r="BB12" s="155">
        <v>1454</v>
      </c>
      <c r="BC12" s="155">
        <f>IF(BB12&gt;0,(AVERAGE(BB$9:BB12)),"")</f>
        <v>371.25</v>
      </c>
      <c r="BD12" s="206"/>
      <c r="BE12" s="155">
        <f t="shared" si="3"/>
        <v>2280022</v>
      </c>
      <c r="BF12" s="155">
        <f>IF(BE12&gt;0,(AVERAGE(BE$9:BE12)),"")</f>
        <v>2237827.25</v>
      </c>
    </row>
    <row r="13" spans="1:58" x14ac:dyDescent="0.2">
      <c r="A13" s="116">
        <v>2020</v>
      </c>
      <c r="B13" s="156" t="s">
        <v>50</v>
      </c>
      <c r="C13" s="134">
        <v>131717</v>
      </c>
      <c r="D13" s="139">
        <f>IF(C13&gt;0,(AVERAGE(C$9:C13)),"")</f>
        <v>131194.20000000001</v>
      </c>
      <c r="E13" s="134">
        <v>1513</v>
      </c>
      <c r="F13" s="198">
        <f>IF(E13&gt;0,(AVERAGE(E$9:E13)),"")</f>
        <v>1513.4</v>
      </c>
      <c r="G13" s="134">
        <v>303918</v>
      </c>
      <c r="H13" s="198">
        <f>IF(G13&gt;0,(AVERAGE(G$9:G13)),"")</f>
        <v>301893.2</v>
      </c>
      <c r="I13" s="160">
        <v>494071</v>
      </c>
      <c r="J13" s="198">
        <f>IF(I13&gt;0,(AVERAGE(I$9:I13)),"")</f>
        <v>480607</v>
      </c>
      <c r="K13" s="160">
        <v>246772</v>
      </c>
      <c r="L13" s="139">
        <f>IF(K13&gt;0,(AVERAGE(K$9:K13)),"")</f>
        <v>227229.6</v>
      </c>
      <c r="M13" s="134">
        <v>6492</v>
      </c>
      <c r="N13" s="212">
        <f>IF(M13&gt;0,(AVERAGE(M$9:M13)),"")</f>
        <v>6382.2</v>
      </c>
      <c r="O13" s="134">
        <v>16552</v>
      </c>
      <c r="P13" s="198">
        <f>IF(O13&gt;0,(AVERAGE(O$9:O13)),"")</f>
        <v>17350.8</v>
      </c>
      <c r="Q13" s="160">
        <v>346817</v>
      </c>
      <c r="R13" s="198">
        <f>IF(Q13&gt;0,(AVERAGE(Q$9:Q13)),"")</f>
        <v>340180.8</v>
      </c>
      <c r="S13" s="134">
        <v>470848</v>
      </c>
      <c r="T13" s="198">
        <f>IF(S13&gt;0,(AVERAGE(S$9:S13)),"")</f>
        <v>462216.6</v>
      </c>
      <c r="U13" s="134">
        <v>176471</v>
      </c>
      <c r="V13" s="198">
        <f>IF(U13&gt;0,(AVERAGE(U$9:U13)),"")</f>
        <v>172537.60000000001</v>
      </c>
      <c r="W13" s="134">
        <v>9568</v>
      </c>
      <c r="X13" s="198">
        <f>IF(W13&gt;0,(AVERAGE(W$9:W13)),"")</f>
        <v>9563.4</v>
      </c>
      <c r="Y13" s="134">
        <v>47808</v>
      </c>
      <c r="Z13" s="198">
        <f>IF(Y13&gt;0,(AVERAGE(Y$9:Y13)),"")</f>
        <v>47695.6</v>
      </c>
      <c r="AA13" s="134">
        <v>748</v>
      </c>
      <c r="AB13" s="198">
        <f>IF(AA13&gt;0,(AVERAGE(AA$9:AA13)),"")</f>
        <v>721</v>
      </c>
      <c r="AC13" s="134">
        <v>28698</v>
      </c>
      <c r="AD13" s="198">
        <f>IF(AC13&gt;0,(AVERAGE(AC$9:AC13)),"")</f>
        <v>27738.6</v>
      </c>
      <c r="AE13" s="134">
        <v>33</v>
      </c>
      <c r="AF13" s="198">
        <f>IF(AE13&gt;0,(AVERAGE(AE$9:AE13)),"")</f>
        <v>19.600000000000001</v>
      </c>
      <c r="AG13" s="213">
        <f t="shared" si="0"/>
        <v>2282026</v>
      </c>
      <c r="AH13" s="203">
        <f>IF(AG13&gt;0,(AVERAGE(AG$9:AG13)),"")</f>
        <v>2226843.6</v>
      </c>
      <c r="AI13" s="214"/>
      <c r="AJ13" s="134">
        <v>76</v>
      </c>
      <c r="AK13" s="198">
        <f>IF(AJ13&gt;0,(AVERAGE(AJ$9:AJ13)),"")</f>
        <v>85.4</v>
      </c>
      <c r="AL13" s="214"/>
      <c r="AM13" s="134">
        <v>24546</v>
      </c>
      <c r="AN13" s="198">
        <f>IF(AM13&gt;0,(AVERAGE(AM$9:AM13)),"")</f>
        <v>24365.4</v>
      </c>
      <c r="AO13" s="214"/>
      <c r="AP13" s="140">
        <f t="shared" si="1"/>
        <v>2306648</v>
      </c>
      <c r="AQ13" s="207">
        <f>IF(AP13&gt;0,(AVERAGE(AP$9:AP13)),"")</f>
        <v>2251294.4</v>
      </c>
      <c r="AR13" s="214"/>
      <c r="AS13" s="134">
        <v>0</v>
      </c>
      <c r="AT13" s="198" t="str">
        <f>IF(AS13&gt;0,(AVERAGE(AS$9:AS13)),"")</f>
        <v/>
      </c>
      <c r="AU13" s="206"/>
      <c r="AV13" s="208">
        <f t="shared" si="2"/>
        <v>2306648</v>
      </c>
      <c r="AW13" s="207">
        <f>IF(AV13&gt;0,(AVERAGE(AV$9:AV13)),"")</f>
        <v>2251294.4</v>
      </c>
      <c r="AX13" s="214"/>
      <c r="AY13" s="134">
        <v>108111</v>
      </c>
      <c r="AZ13" s="198">
        <f>IF(AY13&gt;0,(AVERAGE(AY$9:AY13)),"")</f>
        <v>111538.8</v>
      </c>
      <c r="BA13" s="214"/>
      <c r="BB13" s="155">
        <v>3565</v>
      </c>
      <c r="BC13" s="155">
        <f>IF(BB13&gt;0,(AVERAGE(BB$9:BB13)),"")</f>
        <v>1010</v>
      </c>
      <c r="BD13" s="214"/>
      <c r="BE13" s="155">
        <f t="shared" si="3"/>
        <v>2310213</v>
      </c>
      <c r="BF13" s="155">
        <f>IF(BE13&gt;0,(AVERAGE(BE$9:BE13)),"")</f>
        <v>2252304.4</v>
      </c>
    </row>
    <row r="14" spans="1:58" x14ac:dyDescent="0.2">
      <c r="A14" s="116">
        <v>2020</v>
      </c>
      <c r="B14" s="156" t="s">
        <v>51</v>
      </c>
      <c r="C14" s="134">
        <v>132082</v>
      </c>
      <c r="D14" s="139">
        <f>IF(C14&gt;0,(AVERAGE(C$9:C14)),"")</f>
        <v>131342.16666666666</v>
      </c>
      <c r="E14" s="134">
        <v>1510</v>
      </c>
      <c r="F14" s="198">
        <f>IF(E14&gt;0,(AVERAGE(E$9:E14)),"")</f>
        <v>1512.8333333333333</v>
      </c>
      <c r="G14" s="134">
        <v>304464</v>
      </c>
      <c r="H14" s="198">
        <f>IF(G14&gt;0,(AVERAGE(G$9:G14)),"")</f>
        <v>302321.66666666669</v>
      </c>
      <c r="I14" s="160">
        <v>498809</v>
      </c>
      <c r="J14" s="198">
        <f>IF(I14&gt;0,(AVERAGE(I$9:I14)),"")</f>
        <v>483640.66666666669</v>
      </c>
      <c r="K14" s="160">
        <v>254531</v>
      </c>
      <c r="L14" s="139">
        <f>IF(K14&gt;0,(AVERAGE(K$9:K14)),"")</f>
        <v>231779.83333333334</v>
      </c>
      <c r="M14" s="134">
        <v>6568</v>
      </c>
      <c r="N14" s="212">
        <f>IF(M14&gt;0,(AVERAGE(M$9:M14)),"")</f>
        <v>6413.166666666667</v>
      </c>
      <c r="O14" s="134">
        <v>15756</v>
      </c>
      <c r="P14" s="198">
        <f>IF(O14&gt;0,(AVERAGE(O$9:O14)),"")</f>
        <v>17085</v>
      </c>
      <c r="Q14" s="160">
        <v>350302</v>
      </c>
      <c r="R14" s="198">
        <f>IF(Q14&gt;0,(AVERAGE(Q$9:Q14)),"")</f>
        <v>341867.66666666669</v>
      </c>
      <c r="S14" s="134">
        <v>473529</v>
      </c>
      <c r="T14" s="198">
        <f>IF(S14&gt;0,(AVERAGE(S$9:S14)),"")</f>
        <v>464102</v>
      </c>
      <c r="U14" s="134">
        <v>178568</v>
      </c>
      <c r="V14" s="198">
        <f>IF(U14&gt;0,(AVERAGE(U$9:U14)),"")</f>
        <v>173542.66666666666</v>
      </c>
      <c r="W14" s="134">
        <v>9594</v>
      </c>
      <c r="X14" s="198">
        <f>IF(W14&gt;0,(AVERAGE(W$9:W14)),"")</f>
        <v>9568.5</v>
      </c>
      <c r="Y14" s="134">
        <v>47893</v>
      </c>
      <c r="Z14" s="198">
        <f>IF(Y14&gt;0,(AVERAGE(Y$9:Y14)),"")</f>
        <v>47728.5</v>
      </c>
      <c r="AA14" s="134">
        <v>754</v>
      </c>
      <c r="AB14" s="198">
        <f>IF(AA14&gt;0,(AVERAGE(AA$9:AA14)),"")</f>
        <v>726.5</v>
      </c>
      <c r="AC14" s="134">
        <v>28946</v>
      </c>
      <c r="AD14" s="198">
        <f>IF(AC14&gt;0,(AVERAGE(AC$9:AC14)),"")</f>
        <v>27939.833333333332</v>
      </c>
      <c r="AE14" s="134">
        <v>38</v>
      </c>
      <c r="AF14" s="198">
        <f>IF(AE14&gt;0,(AVERAGE(AE$9:AE14)),"")</f>
        <v>22.666666666666668</v>
      </c>
      <c r="AG14" s="213">
        <f t="shared" si="0"/>
        <v>2303344</v>
      </c>
      <c r="AH14" s="203">
        <f>IF(AG14&gt;0,(AVERAGE(AG$9:AG14)),"")</f>
        <v>2239593.6666666665</v>
      </c>
      <c r="AI14" s="206"/>
      <c r="AJ14" s="134">
        <v>91</v>
      </c>
      <c r="AK14" s="198">
        <f>IF(AJ14&gt;0,(AVERAGE(AJ$9:AJ14)),"")</f>
        <v>86.333333333333329</v>
      </c>
      <c r="AL14" s="206"/>
      <c r="AM14" s="134">
        <v>24538</v>
      </c>
      <c r="AN14" s="198">
        <f>IF(AM14&gt;0,(AVERAGE(AM$9:AM14)),"")</f>
        <v>24394.166666666668</v>
      </c>
      <c r="AO14" s="206"/>
      <c r="AP14" s="140">
        <f t="shared" si="1"/>
        <v>2327973</v>
      </c>
      <c r="AQ14" s="198">
        <f>IF(AP14&gt;0,(AVERAGE(AP$9:AP14)),"")</f>
        <v>2264074.1666666665</v>
      </c>
      <c r="AR14" s="206"/>
      <c r="AS14" s="134">
        <v>0</v>
      </c>
      <c r="AT14" s="198" t="str">
        <f>IF(AS14&gt;0,(AVERAGE(AS$9:AS14)),"")</f>
        <v/>
      </c>
      <c r="AU14" s="206"/>
      <c r="AV14" s="208">
        <f t="shared" si="2"/>
        <v>2327973</v>
      </c>
      <c r="AW14" s="207">
        <f>IF(AV14&gt;0,(AVERAGE(AV$9:AV14)),"")</f>
        <v>2264074.1666666665</v>
      </c>
      <c r="AX14" s="206"/>
      <c r="AY14" s="134">
        <v>106579</v>
      </c>
      <c r="AZ14" s="198">
        <f>IF(AY14&gt;0,(AVERAGE(AY$9:AY14)),"")</f>
        <v>110712.16666666667</v>
      </c>
      <c r="BA14" s="206"/>
      <c r="BB14" s="155">
        <v>5282</v>
      </c>
      <c r="BC14" s="155">
        <f>IF(BB14&gt;0,(AVERAGE(BB$9:BB14)),"")</f>
        <v>1722</v>
      </c>
      <c r="BD14" s="206"/>
      <c r="BE14" s="155">
        <f t="shared" si="3"/>
        <v>2333255</v>
      </c>
      <c r="BF14" s="155">
        <f>IF(BE14&gt;0,(AVERAGE(BE$9:BE14)),"")</f>
        <v>2265796.1666666665</v>
      </c>
    </row>
    <row r="15" spans="1:58" x14ac:dyDescent="0.2">
      <c r="A15" s="116">
        <v>2021</v>
      </c>
      <c r="B15" s="117" t="s">
        <v>52</v>
      </c>
      <c r="C15" s="134">
        <v>132118</v>
      </c>
      <c r="D15" s="198">
        <f>IF(C15&gt;0,(AVERAGE(C$9:C15)),"")</f>
        <v>131453</v>
      </c>
      <c r="E15" s="134">
        <v>1519</v>
      </c>
      <c r="F15" s="198">
        <f>IF(E15&gt;0,(AVERAGE(E$9:E15)),"")</f>
        <v>1513.7142857142858</v>
      </c>
      <c r="G15" s="134">
        <v>305184</v>
      </c>
      <c r="H15" s="198">
        <f>IF(G15&gt;0,(AVERAGE(G$9:G15)),"")</f>
        <v>302730.57142857142</v>
      </c>
      <c r="I15" s="134">
        <v>502942</v>
      </c>
      <c r="J15" s="198">
        <f>IF(I15&gt;0,(AVERAGE(I$9:I15)),"")</f>
        <v>486398</v>
      </c>
      <c r="K15" s="134">
        <v>263148</v>
      </c>
      <c r="L15" s="198">
        <f>IF(K15&gt;0,(AVERAGE(K$9:K15)),"")</f>
        <v>236261</v>
      </c>
      <c r="M15" s="134">
        <v>6642</v>
      </c>
      <c r="N15" s="198">
        <f>IF(M15&gt;0,(AVERAGE(M$9:M15)),"")</f>
        <v>6445.8571428571431</v>
      </c>
      <c r="O15" s="134">
        <v>15535</v>
      </c>
      <c r="P15" s="198">
        <f>IF(O15&gt;0,(AVERAGE(O$9:O15)),"")</f>
        <v>16863.571428571428</v>
      </c>
      <c r="Q15" s="132">
        <v>355720</v>
      </c>
      <c r="R15" s="198">
        <f>IF(Q15&gt;0,(AVERAGE(Q$9:Q15)),"")</f>
        <v>343846.57142857142</v>
      </c>
      <c r="S15" s="134">
        <v>477833</v>
      </c>
      <c r="T15" s="198">
        <f>IF(S15&gt;0,(AVERAGE(S$9:S15)),"")</f>
        <v>466063.57142857142</v>
      </c>
      <c r="U15" s="134">
        <v>181359</v>
      </c>
      <c r="V15" s="198">
        <f>IF(U15&gt;0,(AVERAGE(U$9:U15)),"")</f>
        <v>174659.28571428571</v>
      </c>
      <c r="W15" s="134">
        <v>9679</v>
      </c>
      <c r="X15" s="198">
        <f>IF(W15&gt;0,(AVERAGE(W$9:W15)),"")</f>
        <v>9584.2857142857138</v>
      </c>
      <c r="Y15" s="132">
        <v>48224</v>
      </c>
      <c r="Z15" s="198">
        <f>IF(Y15&gt;0,(AVERAGE(Y$9:Y15)),"")</f>
        <v>47799.285714285717</v>
      </c>
      <c r="AA15" s="134">
        <v>775</v>
      </c>
      <c r="AB15" s="198">
        <f>IF(AA15&gt;0,(AVERAGE(AA$9:AA15)),"")</f>
        <v>733.42857142857144</v>
      </c>
      <c r="AC15" s="134">
        <v>29493</v>
      </c>
      <c r="AD15" s="203">
        <f>IF(AC15&gt;0,(AVERAGE(AC$9:AC15)),"")</f>
        <v>28161.714285714286</v>
      </c>
      <c r="AE15" s="134">
        <v>48</v>
      </c>
      <c r="AF15" s="198">
        <f>IF(AE15&gt;0,(AVERAGE(AE$9:AE15)),"")</f>
        <v>26.285714285714285</v>
      </c>
      <c r="AG15" s="213">
        <f t="shared" si="0"/>
        <v>2330219</v>
      </c>
      <c r="AH15" s="203">
        <f>IF(AG15&gt;0,(AVERAGE(AG$9:AG15)),"")</f>
        <v>2252540.1428571427</v>
      </c>
      <c r="AI15" s="206"/>
      <c r="AJ15" s="134">
        <v>101</v>
      </c>
      <c r="AK15" s="198">
        <f>IF(AJ15&gt;0,(AVERAGE(AJ$9:AJ15)),"")</f>
        <v>88.428571428571431</v>
      </c>
      <c r="AL15" s="209"/>
      <c r="AM15" s="155">
        <v>24296</v>
      </c>
      <c r="AN15" s="198">
        <f>IF(AM15&gt;0,(AVERAGE(AM$9:AM15)),"")</f>
        <v>24380.142857142859</v>
      </c>
      <c r="AO15" s="206"/>
      <c r="AP15" s="140">
        <f t="shared" si="1"/>
        <v>2354616</v>
      </c>
      <c r="AQ15" s="198">
        <f>IF(AP15&gt;0,(AVERAGE(AP$9:AP15)),"")</f>
        <v>2277008.7142857141</v>
      </c>
      <c r="AR15" s="206"/>
      <c r="AS15" s="134">
        <v>0</v>
      </c>
      <c r="AT15" s="198" t="str">
        <f>IF(AS15&gt;0,(AVERAGE(AS$9:AS15)),"")</f>
        <v/>
      </c>
      <c r="AU15" s="206"/>
      <c r="AV15" s="208">
        <f t="shared" si="2"/>
        <v>2354616</v>
      </c>
      <c r="AW15" s="207">
        <f>IF(AV15&gt;0,(AVERAGE(AV$9:AV15)),"")</f>
        <v>2277008.7142857141</v>
      </c>
      <c r="AX15" s="206"/>
      <c r="AY15" s="132">
        <v>106144</v>
      </c>
      <c r="AZ15" s="198">
        <f>IF(AY15&gt;0,(AVERAGE(AY$9:AY15)),"")</f>
        <v>110059.57142857143</v>
      </c>
      <c r="BA15" s="206"/>
      <c r="BB15" s="155">
        <v>7375</v>
      </c>
      <c r="BC15" s="155">
        <f>IF(BB15&gt;0,(AVERAGE(BB$9:BB15)),"")</f>
        <v>2529.5714285714284</v>
      </c>
      <c r="BD15" s="206"/>
      <c r="BE15" s="155">
        <f t="shared" si="3"/>
        <v>2361991</v>
      </c>
      <c r="BF15" s="155">
        <f>IF(BE15&gt;0,(AVERAGE(BE$9:BE15)),"")</f>
        <v>2279538.2857142859</v>
      </c>
    </row>
    <row r="16" spans="1:58" x14ac:dyDescent="0.2">
      <c r="A16" s="116">
        <v>2021</v>
      </c>
      <c r="B16" s="117" t="s">
        <v>53</v>
      </c>
      <c r="C16" s="134">
        <v>131515</v>
      </c>
      <c r="D16" s="198">
        <f>IF(C16&gt;0,(AVERAGE(C$9:C16)),"")</f>
        <v>131460.75</v>
      </c>
      <c r="E16" s="134">
        <v>1517</v>
      </c>
      <c r="F16" s="198">
        <f>IF(E16&gt;0,(AVERAGE(E$9:E16)),"")</f>
        <v>1514.125</v>
      </c>
      <c r="G16" s="134">
        <v>305811</v>
      </c>
      <c r="H16" s="198">
        <f>IF(G16&gt;0,(AVERAGE(G$9:G16)),"")</f>
        <v>303115.625</v>
      </c>
      <c r="I16" s="134">
        <v>507461</v>
      </c>
      <c r="J16" s="198">
        <f>IF(I16&gt;0,(AVERAGE(I$9:I16)),"")</f>
        <v>489030.875</v>
      </c>
      <c r="K16" s="134">
        <v>271804</v>
      </c>
      <c r="L16" s="198">
        <f>IF(K16&gt;0,(AVERAGE(K$9:K16)),"")</f>
        <v>240703.875</v>
      </c>
      <c r="M16" s="134">
        <v>6698</v>
      </c>
      <c r="N16" s="198">
        <f>IF(M16&gt;0,(AVERAGE(M$9:M16)),"")</f>
        <v>6477.375</v>
      </c>
      <c r="O16" s="134">
        <v>15468</v>
      </c>
      <c r="P16" s="198">
        <f>IF(O16&gt;0,(AVERAGE(O$9:O16)),"")</f>
        <v>16689.125</v>
      </c>
      <c r="Q16" s="134">
        <v>361699</v>
      </c>
      <c r="R16" s="198">
        <f>IF(Q16&gt;0,(AVERAGE(Q$9:Q16)),"")</f>
        <v>346078.125</v>
      </c>
      <c r="S16" s="134">
        <v>482365</v>
      </c>
      <c r="T16" s="198">
        <f>IF(S16&gt;0,(AVERAGE(S$9:S16)),"")</f>
        <v>468101.25</v>
      </c>
      <c r="U16" s="132">
        <v>184222</v>
      </c>
      <c r="V16" s="198">
        <f>IF(U16&gt;0,(AVERAGE(U$9:U16)),"")</f>
        <v>175854.625</v>
      </c>
      <c r="W16" s="134">
        <v>9703</v>
      </c>
      <c r="X16" s="198">
        <f>IF(W16&gt;0,(AVERAGE(W$9:W16)),"")</f>
        <v>9599.125</v>
      </c>
      <c r="Y16" s="134">
        <v>48298</v>
      </c>
      <c r="Z16" s="198">
        <f>IF(Y16&gt;0,(AVERAGE(Y$9:Y16)),"")</f>
        <v>47861.625</v>
      </c>
      <c r="AA16" s="134">
        <v>794</v>
      </c>
      <c r="AB16" s="198">
        <f>IF(AA16&gt;0,(AVERAGE(AA$9:AA16)),"")</f>
        <v>741</v>
      </c>
      <c r="AC16" s="134">
        <v>30025</v>
      </c>
      <c r="AD16" s="203">
        <f>IF(AC16&gt;0,(AVERAGE(AC$9:AC16)),"")</f>
        <v>28394.625</v>
      </c>
      <c r="AE16" s="134">
        <v>46</v>
      </c>
      <c r="AF16" s="198">
        <f>IF(AE16&gt;0,(AVERAGE(AE$9:AE16)),"")</f>
        <v>28.75</v>
      </c>
      <c r="AG16" s="213">
        <f t="shared" si="0"/>
        <v>2357426</v>
      </c>
      <c r="AH16" s="203">
        <f>IF(AG16&gt;0,(AVERAGE(AG$9:AG16)),"")</f>
        <v>2265650.875</v>
      </c>
      <c r="AI16" s="209"/>
      <c r="AJ16" s="134">
        <v>98</v>
      </c>
      <c r="AK16" s="198">
        <f>IF(AJ16&gt;0,(AVERAGE(AJ$9:AJ16)),"")</f>
        <v>89.625</v>
      </c>
      <c r="AL16" s="209"/>
      <c r="AM16" s="155">
        <v>24392</v>
      </c>
      <c r="AN16" s="198">
        <f>IF(AM16&gt;0,(AVERAGE(AM$9:AM16)),"")</f>
        <v>24381.625</v>
      </c>
      <c r="AO16" s="206"/>
      <c r="AP16" s="140">
        <f t="shared" si="1"/>
        <v>2381916</v>
      </c>
      <c r="AQ16" s="198">
        <f>IF(AP16&gt;0,(AVERAGE(AP$9:AP16)),"")</f>
        <v>2290122.125</v>
      </c>
      <c r="AR16" s="206"/>
      <c r="AS16" s="132">
        <v>0</v>
      </c>
      <c r="AT16" s="198" t="str">
        <f>IF(AS16&gt;0,(AVERAGE(AS$9:AS16)),"")</f>
        <v/>
      </c>
      <c r="AU16" s="206"/>
      <c r="AV16" s="208">
        <f t="shared" si="2"/>
        <v>2381916</v>
      </c>
      <c r="AW16" s="207">
        <f>IF(AV16&gt;0,(AVERAGE(AV$9:AV16)),"")</f>
        <v>2290122.125</v>
      </c>
      <c r="AX16" s="209"/>
      <c r="AY16" s="134">
        <v>106023</v>
      </c>
      <c r="AZ16" s="198">
        <f>IF(AY16&gt;0,(AVERAGE(AY$9:AY16)),"")</f>
        <v>109555</v>
      </c>
      <c r="BA16" s="209"/>
      <c r="BB16" s="155">
        <v>9116</v>
      </c>
      <c r="BC16" s="155">
        <f>IF(BB16&gt;0,(AVERAGE(BB$9:BB16)),"")</f>
        <v>3352.875</v>
      </c>
      <c r="BD16" s="209"/>
      <c r="BE16" s="155">
        <f t="shared" si="3"/>
        <v>2391032</v>
      </c>
      <c r="BF16" s="155">
        <f>IF(BE16&gt;0,(AVERAGE(BE$9:BE16)),"")</f>
        <v>2293475</v>
      </c>
    </row>
    <row r="17" spans="1:58" x14ac:dyDescent="0.2">
      <c r="A17" s="116">
        <v>2021</v>
      </c>
      <c r="B17" s="117" t="s">
        <v>54</v>
      </c>
      <c r="C17" s="134">
        <v>131267</v>
      </c>
      <c r="D17" s="198">
        <f>IF(C17&gt;0,(AVERAGE(C$9:C17)),"")</f>
        <v>131439.22222222222</v>
      </c>
      <c r="E17" s="134">
        <v>1512</v>
      </c>
      <c r="F17" s="198">
        <f>IF(E17&gt;0,(AVERAGE(E$9:E17)),"")</f>
        <v>1513.8888888888889</v>
      </c>
      <c r="G17" s="134">
        <v>306015</v>
      </c>
      <c r="H17" s="198">
        <f>IF(G17&gt;0,(AVERAGE(G$9:G17)),"")</f>
        <v>303437.77777777775</v>
      </c>
      <c r="I17" s="134">
        <v>509882</v>
      </c>
      <c r="J17" s="198">
        <f>IF(I17&gt;0,(AVERAGE(I$9:I17)),"")</f>
        <v>491347.66666666669</v>
      </c>
      <c r="K17" s="134">
        <v>279271</v>
      </c>
      <c r="L17" s="198">
        <f>IF(K17&gt;0,(AVERAGE(K$9:K17)),"")</f>
        <v>244989.11111111112</v>
      </c>
      <c r="M17" s="134">
        <v>6682</v>
      </c>
      <c r="N17" s="198">
        <f>IF(M17&gt;0,(AVERAGE(M$9:M17)),"")</f>
        <v>6500.1111111111113</v>
      </c>
      <c r="O17" s="134">
        <v>15503</v>
      </c>
      <c r="P17" s="198">
        <f>IF(O17&gt;0,(AVERAGE(O$9:O17)),"")</f>
        <v>16557.333333333332</v>
      </c>
      <c r="Q17" s="134">
        <v>365073</v>
      </c>
      <c r="R17" s="198">
        <f>IF(Q17&gt;0,(AVERAGE(Q$9:Q17)),"")</f>
        <v>348188.66666666669</v>
      </c>
      <c r="S17" s="134">
        <v>485705</v>
      </c>
      <c r="T17" s="198">
        <f>IF(S17&gt;0,(AVERAGE(S$9:S17)),"")</f>
        <v>470057.22222222225</v>
      </c>
      <c r="U17" s="134">
        <v>186432</v>
      </c>
      <c r="V17" s="198">
        <f>IF(U17&gt;0,(AVERAGE(U$9:U17)),"")</f>
        <v>177029.88888888888</v>
      </c>
      <c r="W17" s="134">
        <v>9718</v>
      </c>
      <c r="X17" s="198">
        <f>IF(W17&gt;0,(AVERAGE(W$9:W17)),"")</f>
        <v>9612.3333333333339</v>
      </c>
      <c r="Y17" s="134">
        <v>48313</v>
      </c>
      <c r="Z17" s="198">
        <f>IF(Y17&gt;0,(AVERAGE(Y$9:Y17)),"")</f>
        <v>47911.777777777781</v>
      </c>
      <c r="AA17" s="134">
        <v>812</v>
      </c>
      <c r="AB17" s="198">
        <f>IF(AA17&gt;0,(AVERAGE(AA$9:AA17)),"")</f>
        <v>748.88888888888891</v>
      </c>
      <c r="AC17" s="134">
        <v>30387</v>
      </c>
      <c r="AD17" s="203">
        <f>IF(AC17&gt;0,(AVERAGE(AC$9:AC17)),"")</f>
        <v>28616</v>
      </c>
      <c r="AE17" s="134">
        <v>68</v>
      </c>
      <c r="AF17" s="198">
        <f>IF(AE17&gt;0,(AVERAGE(AE$9:AE17)),"")</f>
        <v>33.111111111111114</v>
      </c>
      <c r="AG17" s="203">
        <f t="shared" si="0"/>
        <v>2376640</v>
      </c>
      <c r="AH17" s="203">
        <f>IF(AG17&gt;0,(AVERAGE(AG$9:AG17)),"")</f>
        <v>2277983</v>
      </c>
      <c r="AI17" s="209"/>
      <c r="AJ17" s="134">
        <v>95</v>
      </c>
      <c r="AK17" s="198">
        <f>IF(AJ17&gt;0,(AVERAGE(AJ$9:AJ17)),"")</f>
        <v>90.222222222222229</v>
      </c>
      <c r="AL17" s="209"/>
      <c r="AM17" s="155">
        <v>24537</v>
      </c>
      <c r="AN17" s="198">
        <f>IF(AM17&gt;0,(AVERAGE(AM$9:AM17)),"")</f>
        <v>24398.888888888891</v>
      </c>
      <c r="AO17" s="206"/>
      <c r="AP17" s="140">
        <f t="shared" si="1"/>
        <v>2401272</v>
      </c>
      <c r="AQ17" s="198">
        <f>IF(AP17&gt;0,(AVERAGE(AP$9:AP17)),"")</f>
        <v>2302472.111111111</v>
      </c>
      <c r="AR17" s="206"/>
      <c r="AS17" s="198">
        <v>0</v>
      </c>
      <c r="AT17" s="198" t="str">
        <f>IF(AS17&gt;0,(AVERAGE(AS$9:AS17)),"")</f>
        <v/>
      </c>
      <c r="AU17" s="206"/>
      <c r="AV17" s="216">
        <f t="shared" si="2"/>
        <v>2401272</v>
      </c>
      <c r="AW17" s="217">
        <f>IF(AV17&gt;0,(AVERAGE(AV$9:AV17)),"")</f>
        <v>2302472.111111111</v>
      </c>
      <c r="AX17" s="209"/>
      <c r="AY17" s="134">
        <v>105388</v>
      </c>
      <c r="AZ17" s="198">
        <f>IF(AY17&gt;0,(AVERAGE(AY$9:AY17)),"")</f>
        <v>109092</v>
      </c>
      <c r="BA17" s="209"/>
      <c r="BB17" s="155">
        <v>10640</v>
      </c>
      <c r="BC17" s="155">
        <f>IF(BB17&gt;0,(AVERAGE(BB$9:BB17)),"")</f>
        <v>4162.5555555555557</v>
      </c>
      <c r="BD17" s="209"/>
      <c r="BE17" s="155">
        <f t="shared" si="3"/>
        <v>2411912</v>
      </c>
      <c r="BF17" s="155">
        <f>IF(BE17&gt;0,(AVERAGE(BE$9:BE17)),"")</f>
        <v>2306634.6666666665</v>
      </c>
    </row>
    <row r="18" spans="1:58" x14ac:dyDescent="0.2">
      <c r="A18" s="116">
        <v>2021</v>
      </c>
      <c r="B18" s="117" t="s">
        <v>55</v>
      </c>
      <c r="C18" s="134">
        <v>131675</v>
      </c>
      <c r="D18" s="198">
        <f>IF(C18&gt;0,(AVERAGE(C$9:C18)),"")</f>
        <v>131462.79999999999</v>
      </c>
      <c r="E18" s="163">
        <v>1517</v>
      </c>
      <c r="F18" s="198">
        <f>IF(E18&gt;0,(AVERAGE(E$9:E18)),"")</f>
        <v>1514.2</v>
      </c>
      <c r="G18" s="134">
        <v>307145</v>
      </c>
      <c r="H18" s="198">
        <f>IF(G18&gt;0,(AVERAGE(G$9:G18)),"")</f>
        <v>303808.5</v>
      </c>
      <c r="I18" s="134">
        <v>490266</v>
      </c>
      <c r="J18" s="198">
        <f>IF(I18&gt;0,(AVERAGE(I$9:I18)),"")</f>
        <v>491239.5</v>
      </c>
      <c r="K18" s="134">
        <v>287546</v>
      </c>
      <c r="L18" s="198">
        <f>IF(K18&gt;0,(AVERAGE(K$9:K18)),"")</f>
        <v>249244.79999999999</v>
      </c>
      <c r="M18" s="134">
        <v>29622</v>
      </c>
      <c r="N18" s="198">
        <f>IF(M18&gt;0,(AVERAGE(M$9:M18)),"")</f>
        <v>8812.2999999999993</v>
      </c>
      <c r="O18" s="134">
        <v>15537</v>
      </c>
      <c r="P18" s="198">
        <f>IF(O18&gt;0,(AVERAGE(O$9:O18)),"")</f>
        <v>16455.3</v>
      </c>
      <c r="Q18" s="134">
        <v>368306</v>
      </c>
      <c r="R18" s="198">
        <f>IF(Q18&gt;0,(AVERAGE(Q$9:Q18)),"")</f>
        <v>350200.4</v>
      </c>
      <c r="S18" s="134">
        <v>488922</v>
      </c>
      <c r="T18" s="198">
        <f>IF(S18&gt;0,(AVERAGE(S$9:S18)),"")</f>
        <v>471943.7</v>
      </c>
      <c r="U18" s="134">
        <v>188966</v>
      </c>
      <c r="V18" s="198">
        <f>IF(U18&gt;0,(AVERAGE(U$9:U18)),"")</f>
        <v>178223.5</v>
      </c>
      <c r="W18" s="134">
        <v>9754</v>
      </c>
      <c r="X18" s="198">
        <f>IF(W18&gt;0,(AVERAGE(W$9:W18)),"")</f>
        <v>9626.5</v>
      </c>
      <c r="Y18" s="132">
        <v>48251</v>
      </c>
      <c r="Z18" s="198">
        <f>IF(Y18&gt;0,(AVERAGE(Y$9:Y18)),"")</f>
        <v>47945.7</v>
      </c>
      <c r="AA18" s="132">
        <v>841</v>
      </c>
      <c r="AB18" s="198">
        <f>IF(AA18&gt;0,(AVERAGE(AA$9:AA18)),"")</f>
        <v>758.1</v>
      </c>
      <c r="AC18" s="132">
        <v>30787</v>
      </c>
      <c r="AD18" s="203">
        <f>IF(AC18&gt;0,(AVERAGE(AC$9:AC18)),"")</f>
        <v>28833.1</v>
      </c>
      <c r="AE18" s="134">
        <v>88</v>
      </c>
      <c r="AF18" s="198">
        <f>IF(AE18&gt;0,(AVERAGE(AE$9:AE18)),"")</f>
        <v>38.6</v>
      </c>
      <c r="AG18" s="203">
        <f t="shared" si="0"/>
        <v>2399223</v>
      </c>
      <c r="AH18" s="203">
        <f>IF(AG18&gt;0,(AVERAGE(AG$9:AG18)),"")</f>
        <v>2290107</v>
      </c>
      <c r="AI18" s="209"/>
      <c r="AJ18" s="159">
        <v>102</v>
      </c>
      <c r="AK18" s="198">
        <f>IF(AJ18&gt;0,(AVERAGE(AJ$9:AJ18)),"")</f>
        <v>91.4</v>
      </c>
      <c r="AL18" s="206"/>
      <c r="AM18" s="134">
        <v>24494</v>
      </c>
      <c r="AN18" s="198">
        <f>IF(AM18&gt;0,(AVERAGE(AM$9:AM18)),"")</f>
        <v>24408.400000000001</v>
      </c>
      <c r="AO18" s="206"/>
      <c r="AP18" s="140">
        <f t="shared" si="1"/>
        <v>2423819</v>
      </c>
      <c r="AQ18" s="212">
        <f>IF(AP18&gt;0,(AVERAGE(AP$9:AP18)),"")</f>
        <v>2314606.7999999998</v>
      </c>
      <c r="AR18" s="206"/>
      <c r="AS18" s="198">
        <v>0</v>
      </c>
      <c r="AT18" s="198" t="str">
        <f>IF(AS18&gt;0,(AVERAGE(AS$9:AS18)),"")</f>
        <v/>
      </c>
      <c r="AU18" s="206"/>
      <c r="AV18" s="216">
        <f t="shared" si="2"/>
        <v>2423819</v>
      </c>
      <c r="AW18" s="217">
        <f>IF(AV18&gt;0,(AVERAGE(AV$9:AV18)),"")</f>
        <v>2314606.7999999998</v>
      </c>
      <c r="AX18" s="209"/>
      <c r="AY18" s="134">
        <v>104838</v>
      </c>
      <c r="AZ18" s="198">
        <f>IF(AY18&gt;0,(AVERAGE(AY$9:AY18)),"")</f>
        <v>108666.6</v>
      </c>
      <c r="BA18" s="209"/>
      <c r="BB18" s="155">
        <v>12293</v>
      </c>
      <c r="BC18" s="155">
        <f>IF(BB18&gt;0,(AVERAGE(BB$9:BB18)),"")</f>
        <v>4975.6000000000004</v>
      </c>
      <c r="BD18" s="209"/>
      <c r="BE18" s="155">
        <f t="shared" si="3"/>
        <v>2436112</v>
      </c>
      <c r="BF18" s="155">
        <f>IF(BE18&gt;0,(AVERAGE(BE$9:BE18)),"")</f>
        <v>2319582.4</v>
      </c>
    </row>
    <row r="19" spans="1:58" x14ac:dyDescent="0.2">
      <c r="A19" s="116">
        <v>2021</v>
      </c>
      <c r="B19" s="117" t="s">
        <v>56</v>
      </c>
      <c r="C19" s="132">
        <v>132130</v>
      </c>
      <c r="D19" s="198">
        <f>IF(C19&gt;0,(AVERAGE(C$9:C19)),"")</f>
        <v>131523.45454545456</v>
      </c>
      <c r="E19" s="161">
        <v>1513</v>
      </c>
      <c r="F19" s="198">
        <f>IF(E19&gt;0,(AVERAGE(E$9:E19)),"")</f>
        <v>1514.090909090909</v>
      </c>
      <c r="G19" s="132">
        <v>307678</v>
      </c>
      <c r="H19" s="198">
        <f>IF(G19&gt;0,(AVERAGE(G$9:G19)),"")</f>
        <v>304160.27272727271</v>
      </c>
      <c r="I19" s="132">
        <v>492308</v>
      </c>
      <c r="J19" s="198">
        <f>IF(I19&gt;0,(AVERAGE(I$9:I19)),"")</f>
        <v>491336.63636363635</v>
      </c>
      <c r="K19" s="132">
        <v>294602</v>
      </c>
      <c r="L19" s="198">
        <f>IF(K19&gt;0,(AVERAGE(K$9:K19)),"")</f>
        <v>253368.18181818182</v>
      </c>
      <c r="M19" s="132">
        <v>29682</v>
      </c>
      <c r="N19" s="198">
        <f>IF(M19&gt;0,(AVERAGE(M$9:M19)),"")</f>
        <v>10709.545454545454</v>
      </c>
      <c r="O19" s="134">
        <v>15093</v>
      </c>
      <c r="P19" s="198">
        <f>IF(O19&gt;0,(AVERAGE(O$9:O19)),"")</f>
        <v>16331.454545454546</v>
      </c>
      <c r="Q19" s="132">
        <v>371197</v>
      </c>
      <c r="R19" s="198">
        <f>IF(Q19&gt;0,(AVERAGE(Q$9:Q19)),"")</f>
        <v>352109.18181818182</v>
      </c>
      <c r="S19" s="132">
        <v>491220</v>
      </c>
      <c r="T19" s="198">
        <f>IF(S19&gt;0,(AVERAGE(S$9:S19)),"")</f>
        <v>473696.09090909088</v>
      </c>
      <c r="U19" s="132">
        <v>191654</v>
      </c>
      <c r="V19" s="198">
        <f>IF(U19&gt;0,(AVERAGE(U$9:U19)),"")</f>
        <v>179444.45454545456</v>
      </c>
      <c r="W19" s="132">
        <v>9782</v>
      </c>
      <c r="X19" s="198">
        <f>IF(W19&gt;0,(AVERAGE(W$9:W19)),"")</f>
        <v>9640.636363636364</v>
      </c>
      <c r="Y19" s="134">
        <v>48162</v>
      </c>
      <c r="Z19" s="198">
        <f>IF(Y19&gt;0,(AVERAGE(Y$9:Y19)),"")</f>
        <v>47965.36363636364</v>
      </c>
      <c r="AA19" s="134">
        <v>852</v>
      </c>
      <c r="AB19" s="198">
        <f>IF(AA19&gt;0,(AVERAGE(AA$9:AA19)),"")</f>
        <v>766.63636363636363</v>
      </c>
      <c r="AC19" s="134">
        <v>31180</v>
      </c>
      <c r="AD19" s="198">
        <f>IF(AC19&gt;0,(AVERAGE(AC$9:AC19)),"")</f>
        <v>29046.454545454544</v>
      </c>
      <c r="AE19" s="132">
        <v>107</v>
      </c>
      <c r="AF19" s="198">
        <f>IF(AE19&gt;0,(AVERAGE(AE$9:AE19)),"")</f>
        <v>44.81818181818182</v>
      </c>
      <c r="AG19" s="213">
        <f>C19+E19+G19+I19+K19+M19+O19+Q19+S19+U19+W19+Y19+AA19+AC19+AE19</f>
        <v>2417160</v>
      </c>
      <c r="AH19" s="203">
        <f>IF(AG19&gt;0,(AVERAGE(AG$9:AG19)),"")</f>
        <v>2301657.2727272729</v>
      </c>
      <c r="AI19" s="206"/>
      <c r="AJ19" s="134">
        <v>51</v>
      </c>
      <c r="AK19" s="198">
        <f>IF(AJ19&gt;0,(AVERAGE(AJ$9:AJ19)),"")</f>
        <v>87.727272727272734</v>
      </c>
      <c r="AL19" s="206"/>
      <c r="AM19" s="132">
        <v>24563</v>
      </c>
      <c r="AN19" s="198">
        <f>IF(AM19&gt;0,(AVERAGE(AM$9:AM19)),"")</f>
        <v>24422.454545454544</v>
      </c>
      <c r="AO19" s="206"/>
      <c r="AP19" s="140">
        <f>AG19+AJ19+AM19</f>
        <v>2441774</v>
      </c>
      <c r="AQ19" s="198">
        <f>IF(AP19&gt;0,(AVERAGE(AP$9:AP19)),"")</f>
        <v>2326167.4545454546</v>
      </c>
      <c r="AR19" s="206"/>
      <c r="AS19" s="140">
        <v>0</v>
      </c>
      <c r="AT19" s="198" t="str">
        <f>IF(AS19&gt;0,(AVERAGE(AS$9:AS19)),"")</f>
        <v/>
      </c>
      <c r="AU19" s="206"/>
      <c r="AV19" s="208">
        <f>AP19+AS19</f>
        <v>2441774</v>
      </c>
      <c r="AW19" s="207">
        <f>IF(AV19&gt;0,(AVERAGE(AV$9:AV19)),"")</f>
        <v>2326167.4545454546</v>
      </c>
      <c r="AX19" s="206"/>
      <c r="AY19" s="132">
        <v>102843</v>
      </c>
      <c r="AZ19" s="198">
        <f>IF(AY19&gt;0,(AVERAGE(AY$9:AY19)),"")</f>
        <v>108137.18181818182</v>
      </c>
      <c r="BA19" s="206"/>
      <c r="BB19" s="155">
        <v>13556</v>
      </c>
      <c r="BC19" s="155">
        <f>IF(BB19&gt;0,(AVERAGE(BB$9:BB19)),"")</f>
        <v>5755.636363636364</v>
      </c>
      <c r="BD19" s="206"/>
      <c r="BE19" s="155">
        <f t="shared" si="3"/>
        <v>2455330</v>
      </c>
      <c r="BF19" s="155">
        <f>IF(BE19&gt;0,(AVERAGE(BE$9:BE19)),"")</f>
        <v>2331923.0909090908</v>
      </c>
    </row>
    <row r="20" spans="1:58" ht="13.5" thickBot="1" x14ac:dyDescent="0.25">
      <c r="A20" s="116">
        <v>2021</v>
      </c>
      <c r="B20" s="124" t="s">
        <v>57</v>
      </c>
      <c r="C20" s="157">
        <v>132664</v>
      </c>
      <c r="D20" s="218">
        <f>IF(C20&gt;0,(AVERAGE(C$9:C20)),"")</f>
        <v>131618.5</v>
      </c>
      <c r="E20" s="158">
        <v>1509</v>
      </c>
      <c r="F20" s="218">
        <f>IF(E20&gt;0,(AVERAGE(E$9:E20)),"")</f>
        <v>1513.6666666666667</v>
      </c>
      <c r="G20" s="158">
        <v>308357</v>
      </c>
      <c r="H20" s="218">
        <f>IF(G20&gt;0,(AVERAGE(G$9:G20)),"")</f>
        <v>304510</v>
      </c>
      <c r="I20" s="158">
        <v>494777</v>
      </c>
      <c r="J20" s="218">
        <f>IF(I20&gt;0,(AVERAGE(I$9:I20)),"")</f>
        <v>491623.33333333331</v>
      </c>
      <c r="K20" s="158">
        <v>301949</v>
      </c>
      <c r="L20" s="218">
        <f>IF(K20&gt;0,(AVERAGE(K$9:K20)),"")</f>
        <v>257416.58333333334</v>
      </c>
      <c r="M20" s="158">
        <v>29782</v>
      </c>
      <c r="N20" s="218">
        <f>IF(M20&gt;0,(AVERAGE(M$9:M20)),"")</f>
        <v>12298.916666666666</v>
      </c>
      <c r="O20" s="157">
        <v>14591</v>
      </c>
      <c r="P20" s="218">
        <f>IF(O20&gt;0,(AVERAGE(O$9:O20)),"")</f>
        <v>16186.416666666666</v>
      </c>
      <c r="Q20" s="158">
        <v>373830</v>
      </c>
      <c r="R20" s="218">
        <f>IF(Q20&gt;0,(AVERAGE(Q$9:Q20)),"")</f>
        <v>353919.25</v>
      </c>
      <c r="S20" s="158">
        <v>493290</v>
      </c>
      <c r="T20" s="218">
        <f>IF(S20&gt;0,(AVERAGE(S$9:S20)),"")</f>
        <v>475328.91666666669</v>
      </c>
      <c r="U20" s="158">
        <v>194786</v>
      </c>
      <c r="V20" s="218">
        <f>IF(U20&gt;0,(AVERAGE(U$9:U20)),"")</f>
        <v>180722.91666666666</v>
      </c>
      <c r="W20" s="158">
        <v>9778</v>
      </c>
      <c r="X20" s="218">
        <f>IF(W20&gt;0,(AVERAGE(W$9:W20)),"")</f>
        <v>9652.0833333333339</v>
      </c>
      <c r="Y20" s="158">
        <v>48150</v>
      </c>
      <c r="Z20" s="218">
        <f>IF(Y20&gt;0,(AVERAGE(Y$9:Y20)),"")</f>
        <v>47980.75</v>
      </c>
      <c r="AA20" s="158">
        <v>867</v>
      </c>
      <c r="AB20" s="218">
        <f>IF(AA20&gt;0,(AVERAGE(AA$9:AA20)),"")</f>
        <v>775</v>
      </c>
      <c r="AC20" s="158">
        <v>31534</v>
      </c>
      <c r="AD20" s="218">
        <f>IF(AC20&gt;0,(AVERAGE(AC$9:AC20)),"")</f>
        <v>29253.75</v>
      </c>
      <c r="AE20" s="158">
        <v>105</v>
      </c>
      <c r="AF20" s="218">
        <f>IF(AE20&gt;0,(AVERAGE(AE$9:AE20)),"")</f>
        <v>49.833333333333336</v>
      </c>
      <c r="AG20" s="220">
        <f>C20+E20+G20+I20+K20+M20+O20+Q20+S20+U20+W20+Y20+AA20+AC20+AE20</f>
        <v>2435969</v>
      </c>
      <c r="AH20" s="219">
        <f>IF(AG20&gt;0,(AVERAGE(AG$9:AG20)),"")</f>
        <v>2312849.9166666665</v>
      </c>
      <c r="AI20" s="221"/>
      <c r="AJ20" s="158">
        <v>64</v>
      </c>
      <c r="AK20" s="218">
        <f>IF(AJ20&gt;0,(AVERAGE(AJ$9:AJ20)),"")</f>
        <v>85.75</v>
      </c>
      <c r="AL20" s="221"/>
      <c r="AM20" s="158">
        <v>24639</v>
      </c>
      <c r="AN20" s="218">
        <f>IF(AM20&gt;0,(AVERAGE(AM$9:AM20)),"")</f>
        <v>24440.5</v>
      </c>
      <c r="AO20" s="221"/>
      <c r="AP20" s="220">
        <f>AG20+AJ20+AM20</f>
        <v>2460672</v>
      </c>
      <c r="AQ20" s="218">
        <f>IF(AP20&gt;0,(AVERAGE(AP$9:AP20)),"")</f>
        <v>2337376.1666666665</v>
      </c>
      <c r="AR20" s="221"/>
      <c r="AS20" s="220">
        <v>0</v>
      </c>
      <c r="AT20" s="218" t="str">
        <f>IF(AS20&gt;0,(AVERAGE(AS$9:AS20)),"")</f>
        <v/>
      </c>
      <c r="AU20" s="221"/>
      <c r="AV20" s="222">
        <f>AP20+AS20</f>
        <v>2460672</v>
      </c>
      <c r="AW20" s="223">
        <f>IF(AV20&gt;0,(AVERAGE(AV$9:AV20)),"")</f>
        <v>2337376.1666666665</v>
      </c>
      <c r="AX20" s="221"/>
      <c r="AY20" s="158">
        <v>100275</v>
      </c>
      <c r="AZ20" s="224">
        <f>IF(AY20&gt;0,(AVERAGE(AY$9:AY20)),"")</f>
        <v>107482</v>
      </c>
      <c r="BA20" s="221"/>
      <c r="BB20" s="155">
        <v>15153</v>
      </c>
      <c r="BC20" s="155">
        <f>IF(BB20&gt;0,(AVERAGE(BB$9:BB20)),"")</f>
        <v>6538.75</v>
      </c>
      <c r="BD20" s="221"/>
      <c r="BE20" s="155">
        <f t="shared" si="3"/>
        <v>2475825</v>
      </c>
      <c r="BF20" s="155">
        <f>IF(BE20&gt;0,(AVERAGE(BE$9:BE20)),"")</f>
        <v>2343914.9166666665</v>
      </c>
    </row>
    <row r="21" spans="1:58" x14ac:dyDescent="0.2">
      <c r="AY21" s="132"/>
    </row>
    <row r="22" spans="1:58" x14ac:dyDescent="0.2">
      <c r="A22" t="s">
        <v>72</v>
      </c>
      <c r="AJ22" t="s">
        <v>1</v>
      </c>
      <c r="AV22" s="132"/>
      <c r="AY22" s="132"/>
    </row>
    <row r="23" spans="1:58" x14ac:dyDescent="0.2">
      <c r="A23" s="272" t="s">
        <v>73</v>
      </c>
      <c r="B23" s="273"/>
      <c r="C23" s="273"/>
      <c r="D23" s="273"/>
      <c r="E23" s="273"/>
      <c r="F23" s="273"/>
      <c r="G23" s="273"/>
      <c r="H23" s="273"/>
      <c r="I23" s="273"/>
      <c r="J23" s="273"/>
      <c r="K23" s="273"/>
      <c r="L23" s="273"/>
      <c r="M23" s="273"/>
      <c r="N23" s="132"/>
      <c r="O23" s="132" t="s">
        <v>1</v>
      </c>
      <c r="P23" s="132"/>
      <c r="Q23" s="132" t="s">
        <v>1</v>
      </c>
      <c r="R23" s="132"/>
      <c r="S23" s="132" t="s">
        <v>1</v>
      </c>
      <c r="T23" s="132"/>
      <c r="U23" s="132" t="s">
        <v>1</v>
      </c>
      <c r="V23" s="132"/>
      <c r="W23" s="132" t="s">
        <v>1</v>
      </c>
      <c r="X23" s="132"/>
      <c r="Y23" s="132" t="s">
        <v>1</v>
      </c>
      <c r="Z23" s="132"/>
      <c r="AA23" s="132" t="s">
        <v>1</v>
      </c>
      <c r="AB23" s="132"/>
      <c r="AC23" s="132" t="s">
        <v>1</v>
      </c>
      <c r="AD23" s="132"/>
      <c r="AE23" s="132" t="s">
        <v>1</v>
      </c>
      <c r="AJ23" t="s">
        <v>1</v>
      </c>
      <c r="AM23" s="132" t="s">
        <v>1</v>
      </c>
      <c r="AV23" s="132"/>
      <c r="AY23" s="132"/>
    </row>
    <row r="25" spans="1:58" x14ac:dyDescent="0.2">
      <c r="A25" s="273" t="s">
        <v>74</v>
      </c>
      <c r="B25" s="273"/>
      <c r="C25" s="273"/>
      <c r="D25" s="273"/>
      <c r="E25" s="273"/>
      <c r="F25" s="273"/>
      <c r="G25" s="273"/>
      <c r="H25" s="273"/>
      <c r="I25" s="273"/>
      <c r="J25" s="273"/>
      <c r="K25" s="273"/>
      <c r="L25" s="273"/>
      <c r="M25" t="s">
        <v>1</v>
      </c>
      <c r="O25" t="s">
        <v>1</v>
      </c>
      <c r="Q25" t="s">
        <v>1</v>
      </c>
      <c r="S25" t="s">
        <v>1</v>
      </c>
      <c r="U25" t="s">
        <v>1</v>
      </c>
      <c r="W25" t="s">
        <v>1</v>
      </c>
      <c r="Y25" t="s">
        <v>1</v>
      </c>
      <c r="AA25" t="s">
        <v>1</v>
      </c>
      <c r="AM25" t="s">
        <v>1</v>
      </c>
      <c r="AY25" t="s">
        <v>1</v>
      </c>
    </row>
    <row r="26" spans="1:58" x14ac:dyDescent="0.2">
      <c r="W26" t="s">
        <v>1</v>
      </c>
    </row>
    <row r="27" spans="1:58" x14ac:dyDescent="0.2">
      <c r="C27" s="132" t="s">
        <v>1</v>
      </c>
      <c r="G27" s="132" t="s">
        <v>1</v>
      </c>
      <c r="I27" s="132" t="s">
        <v>1</v>
      </c>
      <c r="K27" s="132" t="s">
        <v>1</v>
      </c>
      <c r="M27" s="132" t="s">
        <v>1</v>
      </c>
      <c r="O27" s="132" t="s">
        <v>1</v>
      </c>
      <c r="Q27" s="132" t="s">
        <v>1</v>
      </c>
      <c r="S27" s="132" t="s">
        <v>1</v>
      </c>
      <c r="U27" s="132" t="s">
        <v>1</v>
      </c>
      <c r="W27" s="132" t="s">
        <v>1</v>
      </c>
      <c r="Y27" s="132" t="s">
        <v>1</v>
      </c>
      <c r="AA27" s="132" t="s">
        <v>1</v>
      </c>
      <c r="AM27" s="132" t="s">
        <v>1</v>
      </c>
      <c r="AY27" s="132" t="s">
        <v>1</v>
      </c>
    </row>
    <row r="29" spans="1:58" x14ac:dyDescent="0.2">
      <c r="C29" s="132" t="s">
        <v>1</v>
      </c>
      <c r="D29" s="132"/>
      <c r="E29" s="132" t="s">
        <v>1</v>
      </c>
      <c r="F29" s="132"/>
      <c r="G29" s="132" t="s">
        <v>1</v>
      </c>
      <c r="H29" s="132"/>
      <c r="I29" s="132" t="s">
        <v>1</v>
      </c>
      <c r="J29" s="132"/>
      <c r="K29" s="132" t="s">
        <v>1</v>
      </c>
      <c r="L29" s="132"/>
      <c r="M29" s="132" t="s">
        <v>1</v>
      </c>
      <c r="N29" s="132"/>
      <c r="O29" s="132" t="s">
        <v>1</v>
      </c>
      <c r="P29" s="132"/>
      <c r="Q29" s="132" t="s">
        <v>1</v>
      </c>
      <c r="R29" s="132"/>
      <c r="S29" s="132" t="s">
        <v>1</v>
      </c>
      <c r="T29" s="132"/>
      <c r="U29" s="132" t="s">
        <v>1</v>
      </c>
      <c r="V29" s="132"/>
      <c r="W29" s="132" t="s">
        <v>1</v>
      </c>
      <c r="X29" s="132"/>
      <c r="Y29" s="132" t="s">
        <v>1</v>
      </c>
      <c r="Z29" s="132"/>
      <c r="AA29" s="132" t="s">
        <v>1</v>
      </c>
      <c r="AB29" s="132"/>
      <c r="AC29" s="132" t="s">
        <v>1</v>
      </c>
      <c r="AD29" s="132"/>
      <c r="AE29" s="132" t="s">
        <v>1</v>
      </c>
      <c r="AF29" s="132"/>
      <c r="AG29" s="132"/>
      <c r="AH29" s="132"/>
      <c r="AI29" s="132"/>
      <c r="AJ29" s="132" t="s">
        <v>1</v>
      </c>
      <c r="AM29" s="132" t="s">
        <v>1</v>
      </c>
      <c r="AV29" s="132" t="s">
        <v>1</v>
      </c>
      <c r="AY29" s="132" t="s">
        <v>1</v>
      </c>
    </row>
    <row r="33" spans="9:48" x14ac:dyDescent="0.2">
      <c r="I33" t="s">
        <v>1</v>
      </c>
      <c r="K33" t="s">
        <v>1</v>
      </c>
    </row>
    <row r="35" spans="9:48" x14ac:dyDescent="0.2">
      <c r="AV35" t="s">
        <v>1</v>
      </c>
    </row>
  </sheetData>
  <mergeCells count="46">
    <mergeCell ref="A25:L25"/>
    <mergeCell ref="A23:M23"/>
    <mergeCell ref="W4:X4"/>
    <mergeCell ref="A4:B4"/>
    <mergeCell ref="C4:D4"/>
    <mergeCell ref="E4:F4"/>
    <mergeCell ref="G4:H4"/>
    <mergeCell ref="I4:J4"/>
    <mergeCell ref="K4:L4"/>
    <mergeCell ref="M4:N4"/>
    <mergeCell ref="O4:P4"/>
    <mergeCell ref="Q4:R4"/>
    <mergeCell ref="S4:T4"/>
    <mergeCell ref="U4:V4"/>
    <mergeCell ref="Y4:Z4"/>
    <mergeCell ref="AA4:AB4"/>
    <mergeCell ref="AC4:AD4"/>
    <mergeCell ref="AE4:AF4"/>
    <mergeCell ref="AG4:AH4"/>
    <mergeCell ref="Y7:Z7"/>
    <mergeCell ref="C7:D7"/>
    <mergeCell ref="E7:F7"/>
    <mergeCell ref="G7:H7"/>
    <mergeCell ref="I7:J7"/>
    <mergeCell ref="K7:L7"/>
    <mergeCell ref="M7:N7"/>
    <mergeCell ref="O7:P7"/>
    <mergeCell ref="Q7:R7"/>
    <mergeCell ref="S7:T7"/>
    <mergeCell ref="U7:V7"/>
    <mergeCell ref="W7:X7"/>
    <mergeCell ref="BB4:BC4"/>
    <mergeCell ref="BE4:BF4"/>
    <mergeCell ref="AA7:AB7"/>
    <mergeCell ref="AC7:AD7"/>
    <mergeCell ref="AE7:AF7"/>
    <mergeCell ref="AJ7:AK7"/>
    <mergeCell ref="AM7:AN7"/>
    <mergeCell ref="AM4:AN4"/>
    <mergeCell ref="AP4:AQ4"/>
    <mergeCell ref="AS4:AT4"/>
    <mergeCell ref="AV4:AW4"/>
    <mergeCell ref="AY4:AZ4"/>
    <mergeCell ref="AJ5:AJ6"/>
    <mergeCell ref="AK5:AK6"/>
    <mergeCell ref="AJ4:AK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087D3-D0D8-4174-997E-C1092335C966}">
  <dimension ref="A1:AZ37"/>
  <sheetViews>
    <sheetView workbookViewId="0"/>
  </sheetViews>
  <sheetFormatPr defaultRowHeight="12.75" x14ac:dyDescent="0.2"/>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s>
  <sheetData>
    <row r="1" spans="1:52" ht="15.75" x14ac:dyDescent="0.25">
      <c r="A1" s="179"/>
      <c r="B1" s="83"/>
      <c r="C1" s="125" t="s">
        <v>75</v>
      </c>
      <c r="D1" s="83"/>
      <c r="E1" s="144"/>
      <c r="F1" s="143"/>
      <c r="G1" s="144"/>
      <c r="H1" s="144"/>
      <c r="I1" s="84"/>
      <c r="J1" s="179"/>
      <c r="K1" s="180"/>
      <c r="L1" s="179"/>
      <c r="M1" s="180"/>
      <c r="N1" s="179"/>
      <c r="O1" s="144"/>
      <c r="P1" s="179"/>
      <c r="Q1" s="180"/>
      <c r="R1" s="179"/>
      <c r="S1" s="180"/>
      <c r="T1" s="179"/>
      <c r="U1" s="180"/>
      <c r="V1" s="179"/>
      <c r="W1" s="180"/>
      <c r="X1" s="179"/>
      <c r="Y1" s="181"/>
      <c r="Z1" s="182"/>
      <c r="AA1" s="180"/>
      <c r="AB1" s="179"/>
      <c r="AC1" s="181"/>
      <c r="AD1" s="179"/>
      <c r="AE1" s="180"/>
      <c r="AF1" s="179"/>
      <c r="AG1" s="179"/>
      <c r="AH1" s="179"/>
      <c r="AI1" s="179"/>
      <c r="AJ1" s="180"/>
      <c r="AK1" s="179"/>
      <c r="AL1" s="179"/>
      <c r="AM1" s="180"/>
      <c r="AN1" s="179"/>
      <c r="AO1" s="179"/>
      <c r="AP1" s="179"/>
      <c r="AQ1" s="179"/>
      <c r="AR1" s="179"/>
      <c r="AS1" s="183"/>
      <c r="AT1" s="183"/>
      <c r="AU1" s="183"/>
      <c r="AV1" s="179"/>
      <c r="AW1" s="179"/>
      <c r="AX1" s="179"/>
      <c r="AY1" s="184"/>
      <c r="AZ1" s="179"/>
    </row>
    <row r="2" spans="1:52" x14ac:dyDescent="0.2">
      <c r="A2" s="185"/>
      <c r="B2" s="143" t="s">
        <v>1</v>
      </c>
      <c r="C2" s="144"/>
      <c r="D2" s="143"/>
      <c r="E2" s="144"/>
      <c r="F2" s="143"/>
      <c r="G2" s="144"/>
      <c r="H2" s="144"/>
      <c r="I2" s="143"/>
      <c r="J2" s="179"/>
      <c r="K2" s="180"/>
      <c r="L2" s="179"/>
      <c r="M2" s="180"/>
      <c r="N2" s="179"/>
      <c r="O2" s="144"/>
      <c r="P2" s="179"/>
      <c r="Q2" s="180"/>
      <c r="R2" s="179"/>
      <c r="S2" s="180"/>
      <c r="T2" s="179"/>
      <c r="U2" s="126"/>
      <c r="V2" s="179"/>
      <c r="W2" s="126"/>
      <c r="X2" s="179"/>
      <c r="Y2" s="181"/>
      <c r="Z2" s="186"/>
      <c r="AA2" s="180"/>
      <c r="AB2" s="179"/>
      <c r="AC2" s="181"/>
      <c r="AD2" s="179"/>
      <c r="AE2" s="180"/>
      <c r="AF2" s="179"/>
      <c r="AG2" s="179"/>
      <c r="AH2" s="179"/>
      <c r="AI2" s="179"/>
      <c r="AJ2" s="180"/>
      <c r="AK2" s="179"/>
      <c r="AL2" s="179"/>
      <c r="AM2" s="180"/>
      <c r="AN2" s="179"/>
      <c r="AO2" s="179"/>
      <c r="AP2" s="87" t="s">
        <v>2</v>
      </c>
      <c r="AQ2" s="179"/>
      <c r="AR2" s="179"/>
      <c r="AS2" s="183"/>
      <c r="AT2" s="183"/>
      <c r="AU2" s="183"/>
      <c r="AV2" s="179"/>
      <c r="AW2" s="179"/>
      <c r="AX2" s="179"/>
      <c r="AY2" s="184"/>
      <c r="AZ2" s="179"/>
    </row>
    <row r="3" spans="1:52" ht="13.5" thickBot="1" x14ac:dyDescent="0.25">
      <c r="A3" s="187"/>
      <c r="B3" s="143" t="s">
        <v>1</v>
      </c>
      <c r="C3" s="144" t="s">
        <v>1</v>
      </c>
      <c r="D3" s="143"/>
      <c r="E3" s="144"/>
      <c r="F3" s="143"/>
      <c r="G3" s="144"/>
      <c r="H3" s="144"/>
      <c r="I3" s="143"/>
      <c r="J3" s="179"/>
      <c r="K3" s="180"/>
      <c r="L3" s="179"/>
      <c r="M3" s="180"/>
      <c r="N3" s="179"/>
      <c r="O3" s="144"/>
      <c r="P3" s="179"/>
      <c r="Q3" s="180"/>
      <c r="R3" s="179"/>
      <c r="S3" s="180"/>
      <c r="T3" s="179"/>
      <c r="U3" s="126"/>
      <c r="V3" s="179"/>
      <c r="W3" s="188"/>
      <c r="X3" s="189"/>
      <c r="Y3" s="181"/>
      <c r="Z3" s="187"/>
      <c r="AA3" s="180"/>
      <c r="AB3" s="179"/>
      <c r="AC3" s="180"/>
      <c r="AD3" s="186"/>
      <c r="AE3" s="181"/>
      <c r="AF3" s="186"/>
      <c r="AG3" s="186"/>
      <c r="AH3" s="186"/>
      <c r="AI3" s="179"/>
      <c r="AJ3" s="180"/>
      <c r="AK3" s="179"/>
      <c r="AL3" s="179"/>
      <c r="AM3" s="180"/>
      <c r="AN3" s="179"/>
      <c r="AO3" s="179"/>
      <c r="AP3" s="87"/>
      <c r="AQ3" s="179"/>
      <c r="AR3" s="179"/>
      <c r="AS3" s="183"/>
      <c r="AT3" s="183"/>
      <c r="AU3" s="183"/>
      <c r="AV3" s="186"/>
      <c r="AW3" s="186"/>
      <c r="AX3" s="179"/>
      <c r="AY3" s="184"/>
      <c r="AZ3" s="179"/>
    </row>
    <row r="4" spans="1:52" ht="25.5" customHeight="1" x14ac:dyDescent="0.2">
      <c r="A4" s="295" t="s">
        <v>76</v>
      </c>
      <c r="B4" s="284"/>
      <c r="C4" s="296" t="s">
        <v>4</v>
      </c>
      <c r="D4" s="297"/>
      <c r="E4" s="296" t="s">
        <v>5</v>
      </c>
      <c r="F4" s="297"/>
      <c r="G4" s="298" t="s">
        <v>6</v>
      </c>
      <c r="H4" s="299"/>
      <c r="I4" s="283" t="s">
        <v>7</v>
      </c>
      <c r="J4" s="293"/>
      <c r="K4" s="283" t="s">
        <v>8</v>
      </c>
      <c r="L4" s="293"/>
      <c r="M4" s="301" t="s">
        <v>9</v>
      </c>
      <c r="N4" s="302"/>
      <c r="O4" s="296" t="s">
        <v>10</v>
      </c>
      <c r="P4" s="297"/>
      <c r="Q4" s="296" t="s">
        <v>11</v>
      </c>
      <c r="R4" s="297"/>
      <c r="S4" s="283" t="s">
        <v>12</v>
      </c>
      <c r="T4" s="293"/>
      <c r="U4" s="283" t="s">
        <v>13</v>
      </c>
      <c r="V4" s="293"/>
      <c r="W4" s="283" t="s">
        <v>14</v>
      </c>
      <c r="X4" s="293"/>
      <c r="Y4" s="286" t="s">
        <v>15</v>
      </c>
      <c r="Z4" s="303"/>
      <c r="AA4" s="279" t="s">
        <v>16</v>
      </c>
      <c r="AB4" s="282"/>
      <c r="AC4" s="291" t="s">
        <v>65</v>
      </c>
      <c r="AD4" s="304"/>
      <c r="AE4" s="291" t="s">
        <v>17</v>
      </c>
      <c r="AF4" s="282"/>
      <c r="AG4" s="283" t="s">
        <v>18</v>
      </c>
      <c r="AH4" s="284"/>
      <c r="AI4" s="89"/>
      <c r="AJ4" s="300" t="s">
        <v>19</v>
      </c>
      <c r="AK4" s="284"/>
      <c r="AL4" s="89"/>
      <c r="AM4" s="286" t="s">
        <v>20</v>
      </c>
      <c r="AN4" s="284"/>
      <c r="AO4" s="89"/>
      <c r="AP4" s="287" t="s">
        <v>21</v>
      </c>
      <c r="AQ4" s="288"/>
      <c r="AR4" s="89"/>
      <c r="AS4" s="289" t="s">
        <v>22</v>
      </c>
      <c r="AT4" s="290"/>
      <c r="AU4" s="90"/>
      <c r="AV4" s="291" t="s">
        <v>23</v>
      </c>
      <c r="AW4" s="292"/>
      <c r="AX4" s="89"/>
      <c r="AY4" s="283" t="s">
        <v>24</v>
      </c>
      <c r="AZ4" s="293"/>
    </row>
    <row r="5" spans="1:52" x14ac:dyDescent="0.2">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75" t="s">
        <v>29</v>
      </c>
      <c r="AK5" s="277" t="s">
        <v>30</v>
      </c>
      <c r="AL5" s="95"/>
      <c r="AM5" s="127" t="s">
        <v>1</v>
      </c>
      <c r="AN5" s="94" t="s">
        <v>29</v>
      </c>
      <c r="AO5" s="95"/>
      <c r="AP5" s="93" t="s">
        <v>1</v>
      </c>
      <c r="AQ5" s="94" t="s">
        <v>29</v>
      </c>
      <c r="AR5" s="95"/>
      <c r="AS5" s="96" t="s">
        <v>1</v>
      </c>
      <c r="AT5" s="97" t="s">
        <v>29</v>
      </c>
      <c r="AU5" s="98"/>
      <c r="AV5" s="93" t="s">
        <v>1</v>
      </c>
      <c r="AW5" s="94" t="s">
        <v>29</v>
      </c>
      <c r="AX5" s="95"/>
      <c r="AY5" s="128" t="s">
        <v>1</v>
      </c>
      <c r="AZ5" s="94" t="s">
        <v>29</v>
      </c>
    </row>
    <row r="6" spans="1:52" x14ac:dyDescent="0.2">
      <c r="A6" s="151" t="s">
        <v>31</v>
      </c>
      <c r="B6" s="152" t="s">
        <v>32</v>
      </c>
      <c r="C6" s="150" t="s">
        <v>29</v>
      </c>
      <c r="D6" s="146" t="s">
        <v>33</v>
      </c>
      <c r="E6" s="150" t="s">
        <v>29</v>
      </c>
      <c r="F6" s="146" t="s">
        <v>33</v>
      </c>
      <c r="G6" s="150" t="s">
        <v>29</v>
      </c>
      <c r="H6" s="146" t="s">
        <v>33</v>
      </c>
      <c r="I6" s="147" t="s">
        <v>29</v>
      </c>
      <c r="J6" s="146" t="s">
        <v>33</v>
      </c>
      <c r="K6" s="150" t="s">
        <v>29</v>
      </c>
      <c r="L6" s="146" t="s">
        <v>33</v>
      </c>
      <c r="M6" s="150" t="s">
        <v>29</v>
      </c>
      <c r="N6" s="146" t="s">
        <v>33</v>
      </c>
      <c r="O6" s="150" t="s">
        <v>29</v>
      </c>
      <c r="P6" s="146" t="s">
        <v>33</v>
      </c>
      <c r="Q6" s="150" t="s">
        <v>29</v>
      </c>
      <c r="R6" s="146" t="s">
        <v>33</v>
      </c>
      <c r="S6" s="150" t="s">
        <v>29</v>
      </c>
      <c r="T6" s="146" t="s">
        <v>33</v>
      </c>
      <c r="U6" s="150" t="s">
        <v>29</v>
      </c>
      <c r="V6" s="146" t="s">
        <v>33</v>
      </c>
      <c r="W6" s="150" t="s">
        <v>29</v>
      </c>
      <c r="X6" s="146" t="s">
        <v>33</v>
      </c>
      <c r="Y6" s="150" t="s">
        <v>29</v>
      </c>
      <c r="Z6" s="146" t="s">
        <v>33</v>
      </c>
      <c r="AA6" s="150" t="s">
        <v>29</v>
      </c>
      <c r="AB6" s="146" t="s">
        <v>33</v>
      </c>
      <c r="AC6" s="150" t="s">
        <v>29</v>
      </c>
      <c r="AD6" s="146" t="s">
        <v>33</v>
      </c>
      <c r="AE6" s="150" t="s">
        <v>29</v>
      </c>
      <c r="AF6" s="146" t="s">
        <v>33</v>
      </c>
      <c r="AG6" s="147" t="s">
        <v>29</v>
      </c>
      <c r="AH6" s="146" t="s">
        <v>33</v>
      </c>
      <c r="AI6" s="104"/>
      <c r="AJ6" s="276"/>
      <c r="AK6" s="278"/>
      <c r="AL6" s="104"/>
      <c r="AM6" s="150" t="s">
        <v>29</v>
      </c>
      <c r="AN6" s="146" t="s">
        <v>33</v>
      </c>
      <c r="AO6" s="104"/>
      <c r="AP6" s="147" t="s">
        <v>29</v>
      </c>
      <c r="AQ6" s="146" t="s">
        <v>33</v>
      </c>
      <c r="AR6" s="104"/>
      <c r="AS6" s="148" t="s">
        <v>29</v>
      </c>
      <c r="AT6" s="149" t="s">
        <v>33</v>
      </c>
      <c r="AU6" s="107"/>
      <c r="AV6" s="147" t="s">
        <v>29</v>
      </c>
      <c r="AW6" s="146" t="s">
        <v>33</v>
      </c>
      <c r="AX6" s="104"/>
      <c r="AY6" s="145" t="s">
        <v>29</v>
      </c>
      <c r="AZ6" s="146" t="s">
        <v>33</v>
      </c>
    </row>
    <row r="7" spans="1:52" ht="37.5" customHeight="1" thickBot="1" x14ac:dyDescent="0.25">
      <c r="A7" s="108"/>
      <c r="B7" s="109"/>
      <c r="C7" s="270" t="s">
        <v>34</v>
      </c>
      <c r="D7" s="271"/>
      <c r="E7" s="270" t="s">
        <v>35</v>
      </c>
      <c r="F7" s="271"/>
      <c r="G7" s="270" t="s">
        <v>36</v>
      </c>
      <c r="H7" s="271"/>
      <c r="I7" s="270" t="s">
        <v>37</v>
      </c>
      <c r="J7" s="271"/>
      <c r="K7" s="270" t="s">
        <v>38</v>
      </c>
      <c r="L7" s="271"/>
      <c r="M7" s="270" t="s">
        <v>39</v>
      </c>
      <c r="N7" s="271"/>
      <c r="O7" s="270" t="s">
        <v>10</v>
      </c>
      <c r="P7" s="271"/>
      <c r="Q7" s="270" t="s">
        <v>40</v>
      </c>
      <c r="R7" s="271"/>
      <c r="S7" s="270" t="s">
        <v>41</v>
      </c>
      <c r="T7" s="271"/>
      <c r="U7" s="270" t="s">
        <v>42</v>
      </c>
      <c r="V7" s="271"/>
      <c r="W7" s="270" t="s">
        <v>14</v>
      </c>
      <c r="X7" s="271"/>
      <c r="Y7" s="270" t="s">
        <v>15</v>
      </c>
      <c r="Z7" s="271"/>
      <c r="AA7" s="270" t="s">
        <v>43</v>
      </c>
      <c r="AB7" s="271"/>
      <c r="AC7" s="270"/>
      <c r="AD7" s="271"/>
      <c r="AE7" s="270"/>
      <c r="AF7" s="271"/>
      <c r="AG7" s="110"/>
      <c r="AH7" s="111"/>
      <c r="AI7" s="112"/>
      <c r="AJ7" s="270" t="s">
        <v>44</v>
      </c>
      <c r="AK7" s="271"/>
      <c r="AL7" s="112"/>
      <c r="AM7" s="270" t="s">
        <v>45</v>
      </c>
      <c r="AN7" s="271"/>
      <c r="AO7" s="112"/>
      <c r="AP7" s="110"/>
      <c r="AQ7" s="109"/>
      <c r="AR7" s="112"/>
      <c r="AS7" s="113"/>
      <c r="AT7" s="114"/>
      <c r="AU7" s="98"/>
      <c r="AV7" s="110"/>
      <c r="AW7" s="111"/>
      <c r="AX7" s="112"/>
      <c r="AY7" s="131"/>
      <c r="AZ7" s="109"/>
    </row>
    <row r="8" spans="1:52" x14ac:dyDescent="0.2">
      <c r="A8" s="190"/>
      <c r="B8" s="191"/>
      <c r="C8" s="192"/>
      <c r="D8" s="191"/>
      <c r="E8" s="192"/>
      <c r="F8" s="191"/>
      <c r="G8" s="192"/>
      <c r="H8" s="191"/>
      <c r="I8" s="190"/>
      <c r="J8" s="191"/>
      <c r="K8" s="192"/>
      <c r="L8" s="191"/>
      <c r="M8" s="192"/>
      <c r="N8" s="191"/>
      <c r="O8" s="192"/>
      <c r="P8" s="191"/>
      <c r="Q8" s="192"/>
      <c r="R8" s="191"/>
      <c r="S8" s="192"/>
      <c r="T8" s="191"/>
      <c r="U8" s="192"/>
      <c r="V8" s="193"/>
      <c r="W8" s="192"/>
      <c r="X8" s="191"/>
      <c r="Y8" s="192"/>
      <c r="Z8" s="191"/>
      <c r="AA8" s="194"/>
      <c r="AB8" s="226"/>
      <c r="AC8" s="192"/>
      <c r="AD8" s="191"/>
      <c r="AE8" s="192"/>
      <c r="AF8" s="191"/>
      <c r="AG8" s="190"/>
      <c r="AH8" s="193"/>
      <c r="AI8" s="197"/>
      <c r="AJ8" s="192"/>
      <c r="AK8" s="191"/>
      <c r="AL8" s="197"/>
      <c r="AM8" s="192"/>
      <c r="AN8" s="191"/>
      <c r="AO8" s="197"/>
      <c r="AP8" s="190"/>
      <c r="AQ8" s="191"/>
      <c r="AR8" s="197"/>
      <c r="AS8" s="199"/>
      <c r="AT8" s="200"/>
      <c r="AU8" s="201"/>
      <c r="AV8" s="190"/>
      <c r="AW8" s="193"/>
      <c r="AX8" s="197"/>
      <c r="AY8" s="199"/>
      <c r="AZ8" s="191"/>
    </row>
    <row r="9" spans="1:52" x14ac:dyDescent="0.2">
      <c r="A9" s="116">
        <v>2019</v>
      </c>
      <c r="B9" s="117" t="s">
        <v>46</v>
      </c>
      <c r="C9" s="134">
        <v>124913</v>
      </c>
      <c r="D9" s="198">
        <f>IF(C9&gt;0,C9,"")</f>
        <v>124913</v>
      </c>
      <c r="E9" s="134">
        <v>1474</v>
      </c>
      <c r="F9" s="198">
        <f>IF(E9&gt;0,E9,"")</f>
        <v>1474</v>
      </c>
      <c r="G9" s="134">
        <v>289061</v>
      </c>
      <c r="H9" s="198">
        <f>IF(G9&gt;0,G9,"")</f>
        <v>289061</v>
      </c>
      <c r="I9" s="140">
        <v>451516</v>
      </c>
      <c r="J9" s="198">
        <f>IF(I9&gt;0,I9,"")</f>
        <v>451516</v>
      </c>
      <c r="K9" s="140">
        <v>165281</v>
      </c>
      <c r="L9" s="198">
        <f>IF(K9&gt;0,K9,"")</f>
        <v>165281</v>
      </c>
      <c r="M9" s="134">
        <v>5960</v>
      </c>
      <c r="N9" s="198">
        <f>IF(M9&gt;0,M9,"")</f>
        <v>5960</v>
      </c>
      <c r="O9" s="141">
        <v>20879</v>
      </c>
      <c r="P9" s="198">
        <f>IF(O9&gt;0,O9,"")</f>
        <v>20879</v>
      </c>
      <c r="Q9" s="141">
        <v>318679</v>
      </c>
      <c r="R9" s="198">
        <f>IF(Q9&gt;0,Q9,"")</f>
        <v>318679</v>
      </c>
      <c r="S9" s="142">
        <v>435275</v>
      </c>
      <c r="T9" s="198">
        <f>IF(S9&gt;0,S9,"")</f>
        <v>435275</v>
      </c>
      <c r="U9" s="141">
        <v>154046</v>
      </c>
      <c r="V9" s="198">
        <f>IF(U9&gt;0,U9,"")</f>
        <v>154046</v>
      </c>
      <c r="W9" s="141">
        <v>10513</v>
      </c>
      <c r="X9" s="198">
        <f>IF(W9&gt;0,W9,"")</f>
        <v>10513</v>
      </c>
      <c r="Y9" s="141">
        <v>45212</v>
      </c>
      <c r="Z9" s="198">
        <f>IF(Y9&gt;0,Y9,"")</f>
        <v>45212</v>
      </c>
      <c r="AA9" s="141">
        <v>620</v>
      </c>
      <c r="AB9" s="198">
        <f>IF(AA9&gt;0,AA9,"")</f>
        <v>620</v>
      </c>
      <c r="AC9" s="134">
        <v>24578</v>
      </c>
      <c r="AD9" s="198">
        <f>IF(AC9&gt;0,AC9,"")</f>
        <v>24578</v>
      </c>
      <c r="AE9" s="140">
        <v>0</v>
      </c>
      <c r="AF9" s="198" t="str">
        <f>IF(AE9&gt;0,AE9,"")</f>
        <v/>
      </c>
      <c r="AG9" s="204">
        <f t="shared" ref="AG9:AG18" si="0">C9+E9+G9+I9+K9+M9+O9+Q9+S9+U9+W9+Y9+AA9+AC9+AE9</f>
        <v>2048007</v>
      </c>
      <c r="AH9" s="205">
        <f>IF(AG9&gt;0,AG9,"")</f>
        <v>2048007</v>
      </c>
      <c r="AI9" s="206"/>
      <c r="AJ9" s="134">
        <v>201</v>
      </c>
      <c r="AK9" s="198">
        <f>IF(AJ9&gt;0,AJ9,"")</f>
        <v>201</v>
      </c>
      <c r="AL9" s="206"/>
      <c r="AM9" s="140">
        <v>24108</v>
      </c>
      <c r="AN9" s="198">
        <f>IF(AM9&gt;0,AM9,"")</f>
        <v>24108</v>
      </c>
      <c r="AO9" s="206"/>
      <c r="AP9" s="140">
        <f t="shared" ref="AP9:AP18" si="1">AG9+AJ9+AM9</f>
        <v>2072316</v>
      </c>
      <c r="AQ9" s="207">
        <f>IF(AP9&gt;0,AP9,"")</f>
        <v>2072316</v>
      </c>
      <c r="AR9" s="206"/>
      <c r="AS9" s="134">
        <v>0</v>
      </c>
      <c r="AT9" s="198" t="str">
        <f>IF(AS9&gt;0,AS9,"")</f>
        <v/>
      </c>
      <c r="AU9" s="206"/>
      <c r="AV9" s="208">
        <f t="shared" ref="AV9:AV18" si="2">AP9+AS9</f>
        <v>2072316</v>
      </c>
      <c r="AW9" s="207">
        <f>IF(AV9&gt;0,AV9,"")</f>
        <v>2072316</v>
      </c>
      <c r="AX9" s="206"/>
      <c r="AY9" s="134">
        <v>109644</v>
      </c>
      <c r="AZ9" s="198">
        <f>IF(AY9&gt;0,AY9,"")</f>
        <v>109644</v>
      </c>
    </row>
    <row r="10" spans="1:52" x14ac:dyDescent="0.2">
      <c r="A10" s="116">
        <v>2019</v>
      </c>
      <c r="B10" s="117" t="s">
        <v>47</v>
      </c>
      <c r="C10" s="155">
        <v>125340</v>
      </c>
      <c r="D10" s="198">
        <f>IF(C10&gt;0,(AVERAGE(C$9:C10)),"")</f>
        <v>125126.5</v>
      </c>
      <c r="E10" s="132">
        <v>1473</v>
      </c>
      <c r="F10" s="198">
        <f>IF(E10&gt;0,(AVERAGE(E$9:E10)),"")</f>
        <v>1473.5</v>
      </c>
      <c r="G10" s="155">
        <v>289328</v>
      </c>
      <c r="H10" s="198">
        <f>IF(G10&gt;0,(AVERAGE(G$9:G10)),"")</f>
        <v>289194.5</v>
      </c>
      <c r="I10" s="155">
        <v>449618</v>
      </c>
      <c r="J10" s="198">
        <f>IF(I10&gt;0,(AVERAGE(I$9:I10)),"")</f>
        <v>450567</v>
      </c>
      <c r="K10" s="155">
        <v>164736</v>
      </c>
      <c r="L10" s="198">
        <f>IF(K10&gt;0,(AVERAGE(K$9:K10)),"")</f>
        <v>165008.5</v>
      </c>
      <c r="M10" s="155">
        <v>5976</v>
      </c>
      <c r="N10" s="198">
        <f>IF(M10&gt;0,(AVERAGE(M$9:M10)),"")</f>
        <v>5968</v>
      </c>
      <c r="O10" s="155">
        <v>21188</v>
      </c>
      <c r="P10" s="198">
        <f>IF(O10&gt;0,(AVERAGE(O$9:O10)),"")</f>
        <v>21033.5</v>
      </c>
      <c r="Q10" s="155">
        <v>319794</v>
      </c>
      <c r="R10" s="198">
        <f>IF(Q10&gt;0,(AVERAGE(Q$9:Q10)),"")</f>
        <v>319236.5</v>
      </c>
      <c r="S10" s="155">
        <v>435417</v>
      </c>
      <c r="T10" s="198">
        <f>IF(S10&gt;0,(AVERAGE(S$9:S10)),"")</f>
        <v>435346</v>
      </c>
      <c r="U10" s="155">
        <v>154225</v>
      </c>
      <c r="V10" s="198">
        <f>IF(U10&gt;0,(AVERAGE(U$9:U10)),"")</f>
        <v>154135.5</v>
      </c>
      <c r="W10" s="155">
        <v>10464</v>
      </c>
      <c r="X10" s="198">
        <f>IF(W10&gt;0,(AVERAGE(W$9:W10)),"")</f>
        <v>10488.5</v>
      </c>
      <c r="Y10" s="155">
        <v>45232</v>
      </c>
      <c r="Z10" s="198">
        <f>IF(Y10&gt;0,(AVERAGE(Y$9:Y10)),"")</f>
        <v>45222</v>
      </c>
      <c r="AA10" s="155">
        <v>623</v>
      </c>
      <c r="AB10" s="198">
        <f>IF(AA10&gt;0,(AVERAGE(AA$9:AA10)),"")</f>
        <v>621.5</v>
      </c>
      <c r="AC10" s="155">
        <v>24551</v>
      </c>
      <c r="AD10" s="198">
        <f>IF(AC10&gt;0,(AVERAGE(AC$9:AC10)),"")</f>
        <v>24564.5</v>
      </c>
      <c r="AE10" s="155">
        <v>1</v>
      </c>
      <c r="AF10" s="198">
        <f>IF(AE10&gt;0,(AVERAGE(AE$9:AE10)),"")</f>
        <v>0.5</v>
      </c>
      <c r="AG10" s="204">
        <f t="shared" si="0"/>
        <v>2047966</v>
      </c>
      <c r="AH10" s="205">
        <f>IF(AG10&gt;0,(AVERAGE(AG$9:AG10)),"")</f>
        <v>2047986.5</v>
      </c>
      <c r="AI10" s="206"/>
      <c r="AJ10" s="155">
        <v>219</v>
      </c>
      <c r="AK10" s="198">
        <f>IF(AJ10&gt;0,(AVERAGE(AJ$9:AJ10)),"")</f>
        <v>210</v>
      </c>
      <c r="AL10" s="206"/>
      <c r="AM10" s="155">
        <v>24434</v>
      </c>
      <c r="AN10" s="198">
        <f>IF(AM10&gt;0,(AVERAGE(AM$9:AM10)),"")</f>
        <v>24271</v>
      </c>
      <c r="AO10" s="206"/>
      <c r="AP10" s="140">
        <f t="shared" si="1"/>
        <v>2072619</v>
      </c>
      <c r="AQ10" s="207">
        <f>IF(AP10&gt;0,(AVERAGE(AP$9:AP10)),"")</f>
        <v>2072467.5</v>
      </c>
      <c r="AR10" s="206"/>
      <c r="AS10" s="134">
        <v>0</v>
      </c>
      <c r="AT10" s="198" t="str">
        <f>IF(AS10&gt;0,(AVERAGE(AS$9:AS10)),"")</f>
        <v/>
      </c>
      <c r="AU10" s="206"/>
      <c r="AV10" s="208">
        <f t="shared" si="2"/>
        <v>2072619</v>
      </c>
      <c r="AW10" s="207">
        <f>IF(AV10&gt;0,(AVERAGE(AV$9:AV10)),"")</f>
        <v>2072467.5</v>
      </c>
      <c r="AX10" s="206"/>
      <c r="AY10" s="155">
        <v>110099</v>
      </c>
      <c r="AZ10" s="198">
        <f>IF(AY10&gt;0,(AVERAGE(AY$9:AY10)),"")</f>
        <v>109871.5</v>
      </c>
    </row>
    <row r="11" spans="1:52" x14ac:dyDescent="0.2">
      <c r="A11" s="116">
        <v>2019</v>
      </c>
      <c r="B11" s="117" t="s">
        <v>48</v>
      </c>
      <c r="C11" s="134">
        <v>125416</v>
      </c>
      <c r="D11" s="198">
        <f>IF(C11&gt;0,(AVERAGE(C$9:C11)),"")</f>
        <v>125223</v>
      </c>
      <c r="E11" s="134">
        <v>1477</v>
      </c>
      <c r="F11" s="198">
        <f>IF(E11&gt;0,(AVERAGE(E$9:E11)),"")</f>
        <v>1474.6666666666667</v>
      </c>
      <c r="G11" s="134">
        <v>289416</v>
      </c>
      <c r="H11" s="198">
        <f>IF(G11&gt;0,(AVERAGE(G$9:G11)),"")</f>
        <v>289268.33333333331</v>
      </c>
      <c r="I11" s="210">
        <v>447379</v>
      </c>
      <c r="J11" s="198">
        <f>IF(I11&gt;0,(AVERAGE(I$9:I11)),"")</f>
        <v>449504.33333333331</v>
      </c>
      <c r="K11" s="210">
        <v>163672</v>
      </c>
      <c r="L11" s="198">
        <f>IF(K11&gt;0,(AVERAGE(K$9:K11)),"")</f>
        <v>164563</v>
      </c>
      <c r="M11" s="154">
        <v>6018</v>
      </c>
      <c r="N11" s="198">
        <f>IF(M11&gt;0,(AVERAGE(M$9:M11)),"")</f>
        <v>5984.666666666667</v>
      </c>
      <c r="O11" s="141">
        <v>21127</v>
      </c>
      <c r="P11" s="198">
        <f>IF(O11&gt;0,(AVERAGE(O$9:O11)),"")</f>
        <v>21064.666666666668</v>
      </c>
      <c r="Q11" s="141">
        <v>321861</v>
      </c>
      <c r="R11" s="198">
        <f>IF(Q11&gt;0,(AVERAGE(Q$9:Q11)),"")</f>
        <v>320111.33333333331</v>
      </c>
      <c r="S11" s="142">
        <v>435343</v>
      </c>
      <c r="T11" s="198">
        <f>IF(S11&gt;0,(AVERAGE(S$9:S11)),"")</f>
        <v>435345</v>
      </c>
      <c r="U11" s="141">
        <v>154461</v>
      </c>
      <c r="V11" s="198">
        <f>IF(U11&gt;0,(AVERAGE(U$9:U11)),"")</f>
        <v>154244</v>
      </c>
      <c r="W11" s="141">
        <v>10443</v>
      </c>
      <c r="X11" s="198">
        <f>IF(W11&gt;0,(AVERAGE(W$9:W11)),"")</f>
        <v>10473.333333333334</v>
      </c>
      <c r="Y11" s="141">
        <v>45385</v>
      </c>
      <c r="Z11" s="198">
        <f>IF(Y11&gt;0,(AVERAGE(Y$9:Y11)),"")</f>
        <v>45276.333333333336</v>
      </c>
      <c r="AA11" s="141">
        <v>629</v>
      </c>
      <c r="AB11" s="198">
        <f>IF(AA11&gt;0,(AVERAGE(AA$9:AA11)),"")</f>
        <v>624</v>
      </c>
      <c r="AC11" s="134">
        <v>24662</v>
      </c>
      <c r="AD11" s="198">
        <f>IF(AC11&gt;0,(AVERAGE(AC$9:AC11)),"")</f>
        <v>24597</v>
      </c>
      <c r="AE11" s="140">
        <v>1</v>
      </c>
      <c r="AF11" s="198">
        <f>IF(AE11&gt;0,(AVERAGE(AE$9:AE11)),"")</f>
        <v>0.66666666666666663</v>
      </c>
      <c r="AG11" s="204">
        <f t="shared" si="0"/>
        <v>2047290</v>
      </c>
      <c r="AH11" s="205">
        <f>IF(AG11&gt;0,(AVERAGE(AG$9:AG11)),"")</f>
        <v>2047754.3333333333</v>
      </c>
      <c r="AI11" s="206"/>
      <c r="AJ11" s="134">
        <v>226</v>
      </c>
      <c r="AK11" s="198">
        <f>IF(AJ11&gt;0,(AVERAGE(AJ$9:AJ11)),"")</f>
        <v>215.33333333333334</v>
      </c>
      <c r="AL11" s="206"/>
      <c r="AM11" s="140">
        <v>24747</v>
      </c>
      <c r="AN11" s="198">
        <f>IF(AM11&gt;0,(AVERAGE(AM$9:AM11)),"")</f>
        <v>24429.666666666668</v>
      </c>
      <c r="AO11" s="206"/>
      <c r="AP11" s="140">
        <f t="shared" si="1"/>
        <v>2072263</v>
      </c>
      <c r="AQ11" s="207">
        <f>IF(AP11&gt;0,(AVERAGE(AP$9:AP11)),"")</f>
        <v>2072399.3333333333</v>
      </c>
      <c r="AR11" s="206"/>
      <c r="AS11" s="134">
        <v>0</v>
      </c>
      <c r="AT11" s="198" t="str">
        <f>IF(AS11&gt;0,(AVERAGE(AS$9:AS11)),"")</f>
        <v/>
      </c>
      <c r="AU11" s="206"/>
      <c r="AV11" s="208">
        <f t="shared" si="2"/>
        <v>2072263</v>
      </c>
      <c r="AW11" s="207">
        <f>IF(AV11&gt;0,(AVERAGE(AV$9:AV11)),"")</f>
        <v>2072399.3333333333</v>
      </c>
      <c r="AX11" s="206"/>
      <c r="AY11" s="134">
        <v>110114</v>
      </c>
      <c r="AZ11" s="198">
        <f>IF(AY11&gt;0,(AVERAGE(AY$9:AY11)),"")</f>
        <v>109952.33333333333</v>
      </c>
    </row>
    <row r="12" spans="1:52" x14ac:dyDescent="0.2">
      <c r="A12" s="116">
        <v>2019</v>
      </c>
      <c r="B12" s="156" t="s">
        <v>49</v>
      </c>
      <c r="C12" s="134">
        <v>125762</v>
      </c>
      <c r="D12" s="139">
        <f>IF(C12&gt;0,(AVERAGE(C$9:C12)),"")</f>
        <v>125357.75</v>
      </c>
      <c r="E12" s="134">
        <v>1485</v>
      </c>
      <c r="F12" s="198">
        <f>IF(E12&gt;0,(AVERAGE(E$9:E12)),"")</f>
        <v>1477.25</v>
      </c>
      <c r="G12" s="134">
        <v>289664</v>
      </c>
      <c r="H12" s="198">
        <f>IF(G12&gt;0,(AVERAGE(G$9:G12)),"")</f>
        <v>289367.25</v>
      </c>
      <c r="I12" s="160">
        <v>446932</v>
      </c>
      <c r="J12" s="198">
        <f>IF(I12&gt;0,(AVERAGE(I$9:I12)),"")</f>
        <v>448861.25</v>
      </c>
      <c r="K12" s="160">
        <v>164101</v>
      </c>
      <c r="L12" s="139">
        <f>IF(K12&gt;0,(AVERAGE(K$9:K12)),"")</f>
        <v>164447.5</v>
      </c>
      <c r="M12" s="134">
        <v>6020</v>
      </c>
      <c r="N12" s="212">
        <f>IF(M12&gt;0,(AVERAGE(M$9:M12)),"")</f>
        <v>5993.5</v>
      </c>
      <c r="O12" s="134">
        <v>21068</v>
      </c>
      <c r="P12" s="198">
        <f>IF(O12&gt;0,(AVERAGE(O$9:O12)),"")</f>
        <v>21065.5</v>
      </c>
      <c r="Q12" s="160">
        <v>324617</v>
      </c>
      <c r="R12" s="198">
        <f>IF(Q12&gt;0,(AVERAGE(Q$9:Q12)),"")</f>
        <v>321237.75</v>
      </c>
      <c r="S12" s="134">
        <v>436095</v>
      </c>
      <c r="T12" s="198">
        <f>IF(S12&gt;0,(AVERAGE(S$9:S12)),"")</f>
        <v>435532.5</v>
      </c>
      <c r="U12" s="134">
        <v>155113</v>
      </c>
      <c r="V12" s="198">
        <f>IF(U12&gt;0,(AVERAGE(U$9:U12)),"")</f>
        <v>154461.25</v>
      </c>
      <c r="W12" s="134">
        <v>10422</v>
      </c>
      <c r="X12" s="198">
        <f>IF(W12&gt;0,(AVERAGE(W$9:W12)),"")</f>
        <v>10460.5</v>
      </c>
      <c r="Y12" s="134">
        <v>45540</v>
      </c>
      <c r="Z12" s="198">
        <f>IF(Y12&gt;0,(AVERAGE(Y$9:Y12)),"")</f>
        <v>45342.25</v>
      </c>
      <c r="AA12" s="134">
        <v>626</v>
      </c>
      <c r="AB12" s="198">
        <f>IF(AA12&gt;0,(AVERAGE(AA$9:AA12)),"")</f>
        <v>624.5</v>
      </c>
      <c r="AC12" s="134">
        <v>24805</v>
      </c>
      <c r="AD12" s="198">
        <f>IF(AC12&gt;0,(AVERAGE(AC$9:AC12)),"")</f>
        <v>24649</v>
      </c>
      <c r="AE12" s="134">
        <v>2</v>
      </c>
      <c r="AF12" s="198">
        <f>IF(AE12&gt;0,(AVERAGE(AE$9:AE12)),"")</f>
        <v>1</v>
      </c>
      <c r="AG12" s="204">
        <f t="shared" si="0"/>
        <v>2052252</v>
      </c>
      <c r="AH12" s="205">
        <f>IF(AG12&gt;0,(AVERAGE(AG$9:AG12)),"")</f>
        <v>2048878.75</v>
      </c>
      <c r="AI12" s="206"/>
      <c r="AJ12" s="134">
        <v>226</v>
      </c>
      <c r="AK12" s="198">
        <f>IF(AJ12&gt;0,(AVERAGE(AJ$9:AJ12)),"")</f>
        <v>218</v>
      </c>
      <c r="AL12" s="206"/>
      <c r="AM12" s="134">
        <v>25091</v>
      </c>
      <c r="AN12" s="198">
        <f>IF(AM12&gt;0,(AVERAGE(AM$9:AM12)),"")</f>
        <v>24595</v>
      </c>
      <c r="AO12" s="206"/>
      <c r="AP12" s="140">
        <f t="shared" si="1"/>
        <v>2077569</v>
      </c>
      <c r="AQ12" s="207">
        <f>IF(AP12&gt;0,(AVERAGE(AP$9:AP12)),"")</f>
        <v>2073691.75</v>
      </c>
      <c r="AR12" s="206"/>
      <c r="AS12" s="134">
        <v>0</v>
      </c>
      <c r="AT12" s="198" t="str">
        <f>IF(AS12&gt;0,(AVERAGE(AS$9:AS12)),"")</f>
        <v/>
      </c>
      <c r="AU12" s="206"/>
      <c r="AV12" s="208">
        <f t="shared" si="2"/>
        <v>2077569</v>
      </c>
      <c r="AW12" s="207">
        <f>IF(AV12&gt;0,(AVERAGE(AV$9:AV12)),"")</f>
        <v>2073691.75</v>
      </c>
      <c r="AX12" s="206"/>
      <c r="AY12" s="134">
        <v>112378</v>
      </c>
      <c r="AZ12" s="198">
        <f>IF(AY12&gt;0,(AVERAGE(AY$9:AY12)),"")</f>
        <v>110558.75</v>
      </c>
    </row>
    <row r="13" spans="1:52" x14ac:dyDescent="0.2">
      <c r="A13" s="116">
        <v>2019</v>
      </c>
      <c r="B13" s="156" t="s">
        <v>50</v>
      </c>
      <c r="C13" s="134">
        <v>126017</v>
      </c>
      <c r="D13" s="139">
        <f>IF(C13&gt;0,(AVERAGE(C$9:C13)),"")</f>
        <v>125489.60000000001</v>
      </c>
      <c r="E13" s="134">
        <v>1472</v>
      </c>
      <c r="F13" s="198">
        <f>IF(E13&gt;0,(AVERAGE(E$9:E13)),"")</f>
        <v>1476.2</v>
      </c>
      <c r="G13" s="134">
        <v>289794</v>
      </c>
      <c r="H13" s="198">
        <f>IF(G13&gt;0,(AVERAGE(G$9:G13)),"")</f>
        <v>289452.59999999998</v>
      </c>
      <c r="I13" s="160">
        <v>446597</v>
      </c>
      <c r="J13" s="198">
        <f>IF(I13&gt;0,(AVERAGE(I$9:I13)),"")</f>
        <v>448408.4</v>
      </c>
      <c r="K13" s="160">
        <v>164275</v>
      </c>
      <c r="L13" s="139">
        <f>IF(K13&gt;0,(AVERAGE(K$9:K13)),"")</f>
        <v>164413</v>
      </c>
      <c r="M13" s="134">
        <v>6070</v>
      </c>
      <c r="N13" s="212">
        <f>IF(M13&gt;0,(AVERAGE(M$9:M13)),"")</f>
        <v>6008.8</v>
      </c>
      <c r="O13" s="134">
        <v>21013</v>
      </c>
      <c r="P13" s="198">
        <f>IF(O13&gt;0,(AVERAGE(O$9:O13)),"")</f>
        <v>21055</v>
      </c>
      <c r="Q13" s="160">
        <v>326369</v>
      </c>
      <c r="R13" s="198">
        <f>IF(Q13&gt;0,(AVERAGE(Q$9:Q13)),"")</f>
        <v>322264</v>
      </c>
      <c r="S13" s="134">
        <v>436586</v>
      </c>
      <c r="T13" s="198">
        <f>IF(S13&gt;0,(AVERAGE(S$9:S13)),"")</f>
        <v>435743.2</v>
      </c>
      <c r="U13" s="134">
        <v>155565</v>
      </c>
      <c r="V13" s="198">
        <f>IF(U13&gt;0,(AVERAGE(U$9:U13)),"")</f>
        <v>154682</v>
      </c>
      <c r="W13" s="134">
        <v>10385</v>
      </c>
      <c r="X13" s="198">
        <f>IF(W13&gt;0,(AVERAGE(W$9:W13)),"")</f>
        <v>10445.4</v>
      </c>
      <c r="Y13" s="134">
        <v>45849</v>
      </c>
      <c r="Z13" s="198">
        <f>IF(Y13&gt;0,(AVERAGE(Y$9:Y13)),"")</f>
        <v>45443.6</v>
      </c>
      <c r="AA13" s="134">
        <v>623</v>
      </c>
      <c r="AB13" s="198">
        <f>IF(AA13&gt;0,(AVERAGE(AA$9:AA13)),"")</f>
        <v>624.20000000000005</v>
      </c>
      <c r="AC13" s="134">
        <v>24905</v>
      </c>
      <c r="AD13" s="198">
        <f>IF(AC13&gt;0,(AVERAGE(AC$9:AC13)),"")</f>
        <v>24700.2</v>
      </c>
      <c r="AE13" s="134">
        <v>4</v>
      </c>
      <c r="AF13" s="198">
        <f>IF(AE13&gt;0,(AVERAGE(AE$9:AE13)),"")</f>
        <v>1.6</v>
      </c>
      <c r="AG13" s="213">
        <f t="shared" si="0"/>
        <v>2055524</v>
      </c>
      <c r="AH13" s="203">
        <f>IF(AG13&gt;0,(AVERAGE(AG$9:AG13)),"")</f>
        <v>2050207.8</v>
      </c>
      <c r="AI13" s="214"/>
      <c r="AJ13" s="134">
        <v>201</v>
      </c>
      <c r="AK13" s="198">
        <f>IF(AJ13&gt;0,(AVERAGE(AJ$9:AJ13)),"")</f>
        <v>214.6</v>
      </c>
      <c r="AL13" s="214"/>
      <c r="AM13" s="134">
        <v>25475</v>
      </c>
      <c r="AN13" s="198">
        <f>IF(AM13&gt;0,(AVERAGE(AM$9:AM13)),"")</f>
        <v>24771</v>
      </c>
      <c r="AO13" s="214"/>
      <c r="AP13" s="140">
        <f t="shared" si="1"/>
        <v>2081200</v>
      </c>
      <c r="AQ13" s="207">
        <f>IF(AP13&gt;0,(AVERAGE(AP$9:AP13)),"")</f>
        <v>2075193.4</v>
      </c>
      <c r="AR13" s="214"/>
      <c r="AS13" s="134">
        <v>0</v>
      </c>
      <c r="AT13" s="198" t="str">
        <f>IF(AS13&gt;0,(AVERAGE(AS$9:AS13)),"")</f>
        <v/>
      </c>
      <c r="AU13" s="206"/>
      <c r="AV13" s="208">
        <f t="shared" si="2"/>
        <v>2081200</v>
      </c>
      <c r="AW13" s="207">
        <f>IF(AV13&gt;0,(AVERAGE(AV$9:AV13)),"")</f>
        <v>2075193.4</v>
      </c>
      <c r="AX13" s="214"/>
      <c r="AY13" s="134">
        <v>114112</v>
      </c>
      <c r="AZ13" s="198">
        <f>IF(AY13&gt;0,(AVERAGE(AY$9:AY13)),"")</f>
        <v>111269.4</v>
      </c>
    </row>
    <row r="14" spans="1:52" x14ac:dyDescent="0.2">
      <c r="A14" s="116">
        <v>2019</v>
      </c>
      <c r="B14" s="156" t="s">
        <v>51</v>
      </c>
      <c r="C14" s="134">
        <v>125806</v>
      </c>
      <c r="D14" s="139">
        <f>IF(C14&gt;0,(AVERAGE(C$9:C14)),"")</f>
        <v>125542.33333333333</v>
      </c>
      <c r="E14" s="134">
        <v>1458</v>
      </c>
      <c r="F14" s="198">
        <f>IF(E14&gt;0,(AVERAGE(E$9:E14)),"")</f>
        <v>1473.1666666666667</v>
      </c>
      <c r="G14" s="134">
        <v>288742</v>
      </c>
      <c r="H14" s="198">
        <f>IF(G14&gt;0,(AVERAGE(G$9:G14)),"")</f>
        <v>289334.16666666669</v>
      </c>
      <c r="I14" s="160">
        <v>444583</v>
      </c>
      <c r="J14" s="198">
        <f>IF(I14&gt;0,(AVERAGE(I$9:I14)),"")</f>
        <v>447770.83333333331</v>
      </c>
      <c r="K14" s="160">
        <v>162874</v>
      </c>
      <c r="L14" s="139">
        <f>IF(K14&gt;0,(AVERAGE(K$9:K14)),"")</f>
        <v>164156.5</v>
      </c>
      <c r="M14" s="134">
        <v>6054</v>
      </c>
      <c r="N14" s="212">
        <f>IF(M14&gt;0,(AVERAGE(M$9:M14)),"")</f>
        <v>6016.333333333333</v>
      </c>
      <c r="O14" s="134">
        <v>20241</v>
      </c>
      <c r="P14" s="198">
        <f>IF(O14&gt;0,(AVERAGE(O$9:O14)),"")</f>
        <v>20919.333333333332</v>
      </c>
      <c r="Q14" s="160">
        <v>326310</v>
      </c>
      <c r="R14" s="198">
        <f>IF(Q14&gt;0,(AVERAGE(Q$9:Q14)),"")</f>
        <v>322938.33333333331</v>
      </c>
      <c r="S14" s="134">
        <v>433124</v>
      </c>
      <c r="T14" s="198">
        <f>IF(S14&gt;0,(AVERAGE(S$9:S14)),"")</f>
        <v>435306.66666666669</v>
      </c>
      <c r="U14" s="134">
        <v>155376</v>
      </c>
      <c r="V14" s="198">
        <f>IF(U14&gt;0,(AVERAGE(U$9:U14)),"")</f>
        <v>154797.66666666666</v>
      </c>
      <c r="W14" s="134">
        <v>9855</v>
      </c>
      <c r="X14" s="198">
        <f>IF(W14&gt;0,(AVERAGE(W$9:W14)),"")</f>
        <v>10347</v>
      </c>
      <c r="Y14" s="134">
        <v>45947</v>
      </c>
      <c r="Z14" s="198">
        <f>IF(Y14&gt;0,(AVERAGE(Y$9:Y14)),"")</f>
        <v>45527.5</v>
      </c>
      <c r="AA14" s="134">
        <v>627</v>
      </c>
      <c r="AB14" s="198">
        <f>IF(AA14&gt;0,(AVERAGE(AA$9:AA14)),"")</f>
        <v>624.66666666666663</v>
      </c>
      <c r="AC14" s="134">
        <v>24773</v>
      </c>
      <c r="AD14" s="198">
        <f>IF(AC14&gt;0,(AVERAGE(AC$9:AC14)),"")</f>
        <v>24712.333333333332</v>
      </c>
      <c r="AE14" s="134">
        <v>2</v>
      </c>
      <c r="AF14" s="198">
        <f>IF(AE14&gt;0,(AVERAGE(AE$9:AE14)),"")</f>
        <v>1.6666666666666667</v>
      </c>
      <c r="AG14" s="213">
        <f t="shared" si="0"/>
        <v>2045772</v>
      </c>
      <c r="AH14" s="203">
        <f>IF(AG14&gt;0,(AVERAGE(AG$9:AG14)),"")</f>
        <v>2049468.5</v>
      </c>
      <c r="AI14" s="206"/>
      <c r="AJ14" s="134">
        <v>170</v>
      </c>
      <c r="AK14" s="198">
        <f>IF(AJ14&gt;0,(AVERAGE(AJ$9:AJ14)),"")</f>
        <v>207.16666666666666</v>
      </c>
      <c r="AL14" s="206"/>
      <c r="AM14" s="134">
        <v>25583</v>
      </c>
      <c r="AN14" s="198">
        <f>IF(AM14&gt;0,(AVERAGE(AM$9:AM14)),"")</f>
        <v>24906.333333333332</v>
      </c>
      <c r="AO14" s="206"/>
      <c r="AP14" s="140">
        <f t="shared" si="1"/>
        <v>2071525</v>
      </c>
      <c r="AQ14" s="198">
        <f>IF(AP14&gt;0,(AVERAGE(AP$9:AP14)),"")</f>
        <v>2074582</v>
      </c>
      <c r="AR14" s="206"/>
      <c r="AS14" s="134">
        <v>0</v>
      </c>
      <c r="AT14" s="198" t="str">
        <f>IF(AS14&gt;0,(AVERAGE(AS$9:AS14)),"")</f>
        <v/>
      </c>
      <c r="AU14" s="206"/>
      <c r="AV14" s="208">
        <f t="shared" si="2"/>
        <v>2071525</v>
      </c>
      <c r="AW14" s="207">
        <f>IF(AV14&gt;0,(AVERAGE(AV$9:AV14)),"")</f>
        <v>2074582</v>
      </c>
      <c r="AX14" s="206"/>
      <c r="AY14" s="134">
        <v>114172</v>
      </c>
      <c r="AZ14" s="198">
        <f>IF(AY14&gt;0,(AVERAGE(AY$9:AY14)),"")</f>
        <v>111753.16666666667</v>
      </c>
    </row>
    <row r="15" spans="1:52" x14ac:dyDescent="0.2">
      <c r="A15" s="116">
        <v>2020</v>
      </c>
      <c r="B15" s="117" t="s">
        <v>52</v>
      </c>
      <c r="C15" s="134">
        <v>125963</v>
      </c>
      <c r="D15" s="198">
        <f>IF(C15&gt;0,(AVERAGE(C$9:C15)),"")</f>
        <v>125602.42857142857</v>
      </c>
      <c r="E15" s="134">
        <v>1482</v>
      </c>
      <c r="F15" s="198">
        <f>IF(E15&gt;0,(AVERAGE(E$9:E15)),"")</f>
        <v>1474.4285714285713</v>
      </c>
      <c r="G15" s="134">
        <v>290426</v>
      </c>
      <c r="H15" s="198">
        <f>IF(G15&gt;0,(AVERAGE(G$9:G15)),"")</f>
        <v>289490.14285714284</v>
      </c>
      <c r="I15" s="134">
        <v>442465</v>
      </c>
      <c r="J15" s="198">
        <f>IF(I15&gt;0,(AVERAGE(I$9:I15)),"")</f>
        <v>447012.85714285716</v>
      </c>
      <c r="K15" s="134">
        <v>161545</v>
      </c>
      <c r="L15" s="198">
        <f>IF(K15&gt;0,(AVERAGE(K$9:K15)),"")</f>
        <v>163783.42857142858</v>
      </c>
      <c r="M15" s="134">
        <v>6056</v>
      </c>
      <c r="N15" s="198">
        <f>IF(M15&gt;0,(AVERAGE(M$9:M15)),"")</f>
        <v>6022</v>
      </c>
      <c r="O15" s="134">
        <v>19834</v>
      </c>
      <c r="P15" s="198">
        <f>IF(O15&gt;0,(AVERAGE(O$9:O15)),"")</f>
        <v>20764.285714285714</v>
      </c>
      <c r="Q15" s="132">
        <v>328037</v>
      </c>
      <c r="R15" s="198">
        <f>IF(Q15&gt;0,(AVERAGE(Q$9:Q15)),"")</f>
        <v>323666.71428571426</v>
      </c>
      <c r="S15" s="134">
        <v>432111</v>
      </c>
      <c r="T15" s="198">
        <f>IF(S15&gt;0,(AVERAGE(S$9:S15)),"")</f>
        <v>434850.14285714284</v>
      </c>
      <c r="U15" s="134">
        <v>155691</v>
      </c>
      <c r="V15" s="198">
        <f>IF(U15&gt;0,(AVERAGE(U$9:U15)),"")</f>
        <v>154925.28571428571</v>
      </c>
      <c r="W15" s="134">
        <v>10094</v>
      </c>
      <c r="X15" s="198">
        <f>IF(W15&gt;0,(AVERAGE(W$9:W15)),"")</f>
        <v>10310.857142857143</v>
      </c>
      <c r="Y15" s="132">
        <v>46143</v>
      </c>
      <c r="Z15" s="198">
        <f>IF(Y15&gt;0,(AVERAGE(Y$9:Y15)),"")</f>
        <v>45615.428571428572</v>
      </c>
      <c r="AA15" s="134">
        <v>614</v>
      </c>
      <c r="AB15" s="198">
        <f>IF(AA15&gt;0,(AVERAGE(AA$9:AA15)),"")</f>
        <v>623.14285714285711</v>
      </c>
      <c r="AC15" s="134">
        <v>24718</v>
      </c>
      <c r="AD15" s="203">
        <f>IF(AC15&gt;0,(AVERAGE(AC$9:AC15)),"")</f>
        <v>24713.142857142859</v>
      </c>
      <c r="AE15" s="134">
        <v>1</v>
      </c>
      <c r="AF15" s="198">
        <f>IF(AE15&gt;0,(AVERAGE(AE$9:AE15)),"")</f>
        <v>1.5714285714285714</v>
      </c>
      <c r="AG15" s="213">
        <f t="shared" si="0"/>
        <v>2045180</v>
      </c>
      <c r="AH15" s="203">
        <f>IF(AG15&gt;0,(AVERAGE(AG$9:AG15)),"")</f>
        <v>2048855.857142857</v>
      </c>
      <c r="AI15" s="206"/>
      <c r="AJ15" s="134">
        <v>153</v>
      </c>
      <c r="AK15" s="198">
        <f>IF(AJ15&gt;0,(AVERAGE(AJ$9:AJ15)),"")</f>
        <v>199.42857142857142</v>
      </c>
      <c r="AL15" s="209"/>
      <c r="AM15" s="155">
        <v>23028</v>
      </c>
      <c r="AN15" s="198">
        <f>IF(AM15&gt;0,(AVERAGE(AM$9:AM15)),"")</f>
        <v>24638</v>
      </c>
      <c r="AO15" s="206"/>
      <c r="AP15" s="140">
        <f t="shared" si="1"/>
        <v>2068361</v>
      </c>
      <c r="AQ15" s="198">
        <f>IF(AP15&gt;0,(AVERAGE(AP$9:AP15)),"")</f>
        <v>2073693.2857142857</v>
      </c>
      <c r="AR15" s="206"/>
      <c r="AS15" s="134">
        <v>0</v>
      </c>
      <c r="AT15" s="198" t="str">
        <f>IF(AS15&gt;0,(AVERAGE(AS$9:AS15)),"")</f>
        <v/>
      </c>
      <c r="AU15" s="206"/>
      <c r="AV15" s="208">
        <f t="shared" si="2"/>
        <v>2068361</v>
      </c>
      <c r="AW15" s="207">
        <f>IF(AV15&gt;0,(AVERAGE(AV$9:AV15)),"")</f>
        <v>2073693.2857142857</v>
      </c>
      <c r="AX15" s="206"/>
      <c r="AY15" s="132">
        <v>114280</v>
      </c>
      <c r="AZ15" s="198">
        <f>IF(AY15&gt;0,(AVERAGE(AY$9:AY15)),"")</f>
        <v>112114.14285714286</v>
      </c>
    </row>
    <row r="16" spans="1:52" x14ac:dyDescent="0.2">
      <c r="A16" s="116">
        <v>2020</v>
      </c>
      <c r="B16" s="117" t="s">
        <v>53</v>
      </c>
      <c r="C16" s="134">
        <v>126257</v>
      </c>
      <c r="D16" s="198">
        <f>IF(C16&gt;0,(AVERAGE(C$9:C16)),"")</f>
        <v>125684.25</v>
      </c>
      <c r="E16" s="134">
        <v>1500</v>
      </c>
      <c r="F16" s="198">
        <f>IF(E16&gt;0,(AVERAGE(E$9:E16)),"")</f>
        <v>1477.625</v>
      </c>
      <c r="G16" s="134">
        <v>292829</v>
      </c>
      <c r="H16" s="198">
        <f>IF(G16&gt;0,(AVERAGE(G$9:G16)),"")</f>
        <v>289907.5</v>
      </c>
      <c r="I16" s="134">
        <v>440734</v>
      </c>
      <c r="J16" s="198">
        <f>IF(I16&gt;0,(AVERAGE(I$9:I16)),"")</f>
        <v>446228</v>
      </c>
      <c r="K16" s="134">
        <v>161346</v>
      </c>
      <c r="L16" s="198">
        <f>IF(K16&gt;0,(AVERAGE(K$9:K16)),"")</f>
        <v>163478.75</v>
      </c>
      <c r="M16" s="134">
        <v>6031</v>
      </c>
      <c r="N16" s="198">
        <f>IF(M16&gt;0,(AVERAGE(M$9:M16)),"")</f>
        <v>6023.125</v>
      </c>
      <c r="O16" s="134">
        <v>20193</v>
      </c>
      <c r="P16" s="198">
        <f>IF(O16&gt;0,(AVERAGE(O$9:O16)),"")</f>
        <v>20692.875</v>
      </c>
      <c r="Q16" s="134">
        <v>328907</v>
      </c>
      <c r="R16" s="198">
        <f>IF(Q16&gt;0,(AVERAGE(Q$9:Q16)),"")</f>
        <v>324321.75</v>
      </c>
      <c r="S16" s="134">
        <v>432977</v>
      </c>
      <c r="T16" s="198">
        <f>IF(S16&gt;0,(AVERAGE(S$9:S16)),"")</f>
        <v>434616</v>
      </c>
      <c r="U16" s="132">
        <v>156245</v>
      </c>
      <c r="V16" s="198">
        <f>IF(U16&gt;0,(AVERAGE(U$9:U16)),"")</f>
        <v>155090.25</v>
      </c>
      <c r="W16" s="134">
        <v>9893</v>
      </c>
      <c r="X16" s="198">
        <f>IF(W16&gt;0,(AVERAGE(W$9:W16)),"")</f>
        <v>10258.625</v>
      </c>
      <c r="Y16" s="134">
        <v>46339</v>
      </c>
      <c r="Z16" s="198">
        <f>IF(Y16&gt;0,(AVERAGE(Y$9:Y16)),"")</f>
        <v>45705.875</v>
      </c>
      <c r="AA16" s="134">
        <v>607</v>
      </c>
      <c r="AB16" s="198">
        <f>IF(AA16&gt;0,(AVERAGE(AA$9:AA16)),"")</f>
        <v>621.125</v>
      </c>
      <c r="AC16" s="134">
        <v>24740</v>
      </c>
      <c r="AD16" s="203">
        <f>IF(AC16&gt;0,(AVERAGE(AC$9:AC16)),"")</f>
        <v>24716.5</v>
      </c>
      <c r="AE16" s="134">
        <v>0</v>
      </c>
      <c r="AF16" s="198" t="str">
        <f>IF(AE16&gt;0,(AVERAGE(AE$9:AE16)),"")</f>
        <v/>
      </c>
      <c r="AG16" s="213">
        <f t="shared" si="0"/>
        <v>2048598</v>
      </c>
      <c r="AH16" s="203">
        <f>IF(AG16&gt;0,(AVERAGE(AG$9:AG16)),"")</f>
        <v>2048823.625</v>
      </c>
      <c r="AI16" s="209"/>
      <c r="AJ16" s="134">
        <v>126</v>
      </c>
      <c r="AK16" s="198">
        <f>IF(AJ16&gt;0,(AVERAGE(AJ$9:AJ16)),"")</f>
        <v>190.25</v>
      </c>
      <c r="AL16" s="209"/>
      <c r="AM16" s="155">
        <v>23180</v>
      </c>
      <c r="AN16" s="198">
        <f>IF(AM16&gt;0,(AVERAGE(AM$9:AM16)),"")</f>
        <v>24455.75</v>
      </c>
      <c r="AO16" s="206"/>
      <c r="AP16" s="140">
        <f t="shared" si="1"/>
        <v>2071904</v>
      </c>
      <c r="AQ16" s="198">
        <f>IF(AP16&gt;0,(AVERAGE(AP$9:AP16)),"")</f>
        <v>2073469.625</v>
      </c>
      <c r="AR16" s="206"/>
      <c r="AS16" s="132">
        <v>0</v>
      </c>
      <c r="AT16" s="198" t="str">
        <f>IF(AS16&gt;0,(AVERAGE(AS$9:AS16)),"")</f>
        <v/>
      </c>
      <c r="AU16" s="206"/>
      <c r="AV16" s="208">
        <f t="shared" si="2"/>
        <v>2071904</v>
      </c>
      <c r="AW16" s="207">
        <f>IF(AV16&gt;0,(AVERAGE(AV$9:AV16)),"")</f>
        <v>2073469.625</v>
      </c>
      <c r="AX16" s="209"/>
      <c r="AY16" s="134">
        <v>114238</v>
      </c>
      <c r="AZ16" s="198">
        <f>IF(AY16&gt;0,(AVERAGE(AY$9:AY16)),"")</f>
        <v>112379.625</v>
      </c>
    </row>
    <row r="17" spans="1:52" x14ac:dyDescent="0.2">
      <c r="A17" s="116">
        <v>2020</v>
      </c>
      <c r="B17" s="117" t="s">
        <v>54</v>
      </c>
      <c r="C17" s="134">
        <v>126332</v>
      </c>
      <c r="D17" s="198">
        <f>IF(C17&gt;0,(AVERAGE(C$9:C17)),"")</f>
        <v>125756.22222222222</v>
      </c>
      <c r="E17" s="134">
        <v>1499</v>
      </c>
      <c r="F17" s="198">
        <f>IF(E17&gt;0,(AVERAGE(E$9:E17)),"")</f>
        <v>1480</v>
      </c>
      <c r="G17" s="134">
        <v>292188</v>
      </c>
      <c r="H17" s="198">
        <f>IF(G17&gt;0,(AVERAGE(G$9:G17)),"")</f>
        <v>290160.88888888888</v>
      </c>
      <c r="I17" s="134">
        <v>437693</v>
      </c>
      <c r="J17" s="198">
        <f>IF(I17&gt;0,(AVERAGE(I$9:I17)),"")</f>
        <v>445279.66666666669</v>
      </c>
      <c r="K17" s="134">
        <v>159827</v>
      </c>
      <c r="L17" s="198">
        <f>IF(K17&gt;0,(AVERAGE(K$9:K17)),"")</f>
        <v>163073</v>
      </c>
      <c r="M17" s="134">
        <v>6050</v>
      </c>
      <c r="N17" s="198">
        <f>IF(M17&gt;0,(AVERAGE(M$9:M17)),"")</f>
        <v>6026.1111111111113</v>
      </c>
      <c r="O17" s="134">
        <v>20135</v>
      </c>
      <c r="P17" s="198">
        <f>IF(O17&gt;0,(AVERAGE(O$9:O17)),"")</f>
        <v>20630.888888888891</v>
      </c>
      <c r="Q17" s="134">
        <v>329969</v>
      </c>
      <c r="R17" s="198">
        <f>IF(Q17&gt;0,(AVERAGE(Q$9:Q17)),"")</f>
        <v>324949.22222222225</v>
      </c>
      <c r="S17" s="134">
        <v>433107</v>
      </c>
      <c r="T17" s="198">
        <f>IF(S17&gt;0,(AVERAGE(S$9:S17)),"")</f>
        <v>434448.33333333331</v>
      </c>
      <c r="U17" s="134">
        <v>156343</v>
      </c>
      <c r="V17" s="198">
        <f>IF(U17&gt;0,(AVERAGE(U$9:U17)),"")</f>
        <v>155229.44444444444</v>
      </c>
      <c r="W17" s="134">
        <v>9652</v>
      </c>
      <c r="X17" s="198">
        <f>IF(W17&gt;0,(AVERAGE(W$9:W17)),"")</f>
        <v>10191.222222222223</v>
      </c>
      <c r="Y17" s="134">
        <v>46442</v>
      </c>
      <c r="Z17" s="198">
        <f>IF(Y17&gt;0,(AVERAGE(Y$9:Y17)),"")</f>
        <v>45787.666666666664</v>
      </c>
      <c r="AA17" s="134">
        <v>616</v>
      </c>
      <c r="AB17" s="198">
        <f>IF(AA17&gt;0,(AVERAGE(AA$9:AA17)),"")</f>
        <v>620.55555555555554</v>
      </c>
      <c r="AC17" s="134">
        <v>24702</v>
      </c>
      <c r="AD17" s="203">
        <f>IF(AC17&gt;0,(AVERAGE(AC$9:AC17)),"")</f>
        <v>24714.888888888891</v>
      </c>
      <c r="AE17" s="134">
        <v>2</v>
      </c>
      <c r="AF17" s="198">
        <f>IF(AE17&gt;0,(AVERAGE(AE$9:AE17)),"")</f>
        <v>1.4444444444444444</v>
      </c>
      <c r="AG17" s="203">
        <f t="shared" si="0"/>
        <v>2044557</v>
      </c>
      <c r="AH17" s="203">
        <f>IF(AG17&gt;0,(AVERAGE(AG$9:AG17)),"")</f>
        <v>2048349.5555555555</v>
      </c>
      <c r="AI17" s="209"/>
      <c r="AJ17" s="134">
        <v>96</v>
      </c>
      <c r="AK17" s="198">
        <f>IF(AJ17&gt;0,(AVERAGE(AJ$9:AJ17)),"")</f>
        <v>179.77777777777777</v>
      </c>
      <c r="AL17" s="209"/>
      <c r="AM17" s="155">
        <v>23609</v>
      </c>
      <c r="AN17" s="198">
        <f>IF(AM17&gt;0,(AVERAGE(AM$9:AM17)),"")</f>
        <v>24361.666666666668</v>
      </c>
      <c r="AO17" s="206"/>
      <c r="AP17" s="140">
        <f t="shared" si="1"/>
        <v>2068262</v>
      </c>
      <c r="AQ17" s="198">
        <f>IF(AP17&gt;0,(AVERAGE(AP$9:AP17)),"")</f>
        <v>2072891</v>
      </c>
      <c r="AR17" s="206"/>
      <c r="AS17" s="198">
        <v>0</v>
      </c>
      <c r="AT17" s="198" t="str">
        <f>IF(AS17&gt;0,(AVERAGE(AS$9:AS17)),"")</f>
        <v/>
      </c>
      <c r="AU17" s="206"/>
      <c r="AV17" s="216">
        <f t="shared" si="2"/>
        <v>2068262</v>
      </c>
      <c r="AW17" s="217">
        <f>IF(AV17&gt;0,(AVERAGE(AV$9:AV17)),"")</f>
        <v>2072891</v>
      </c>
      <c r="AX17" s="209"/>
      <c r="AY17" s="134">
        <v>114355</v>
      </c>
      <c r="AZ17" s="198">
        <f>IF(AY17&gt;0,(AVERAGE(AY$9:AY17)),"")</f>
        <v>112599.11111111111</v>
      </c>
    </row>
    <row r="18" spans="1:52" x14ac:dyDescent="0.2">
      <c r="A18" s="116">
        <v>2020</v>
      </c>
      <c r="B18" s="117" t="s">
        <v>55</v>
      </c>
      <c r="C18" s="134">
        <v>128517</v>
      </c>
      <c r="D18" s="198">
        <f>IF(C18&gt;0,(AVERAGE(C$9:C18)),"")</f>
        <v>126032.3</v>
      </c>
      <c r="E18" s="132">
        <v>1512</v>
      </c>
      <c r="F18" s="198">
        <f>IF(E18&gt;0,(AVERAGE(E$9:E18)),"")</f>
        <v>1483.2</v>
      </c>
      <c r="G18" s="134">
        <v>296076</v>
      </c>
      <c r="H18" s="198">
        <f>IF(G18&gt;0,(AVERAGE(G$9:G18)),"")</f>
        <v>290752.40000000002</v>
      </c>
      <c r="I18" s="134">
        <v>446954</v>
      </c>
      <c r="J18" s="198">
        <f>IF(I18&gt;0,(AVERAGE(I$9:I18)),"")</f>
        <v>445447.1</v>
      </c>
      <c r="K18" s="134">
        <v>172409</v>
      </c>
      <c r="L18" s="198">
        <f>IF(K18&gt;0,(AVERAGE(K$9:K18)),"")</f>
        <v>164006.6</v>
      </c>
      <c r="M18" s="134">
        <v>6199</v>
      </c>
      <c r="N18" s="198">
        <f>IF(M18&gt;0,(AVERAGE(M$9:M18)),"")</f>
        <v>6043.4</v>
      </c>
      <c r="O18" s="134">
        <v>19916</v>
      </c>
      <c r="P18" s="198">
        <f>IF(O18&gt;0,(AVERAGE(O$9:O18)),"")</f>
        <v>20559.400000000001</v>
      </c>
      <c r="Q18" s="134">
        <v>330409</v>
      </c>
      <c r="R18" s="198">
        <f>IF(Q18&gt;0,(AVERAGE(Q$9:Q18)),"")</f>
        <v>325495.2</v>
      </c>
      <c r="S18" s="134">
        <v>439471</v>
      </c>
      <c r="T18" s="198">
        <f>IF(S18&gt;0,(AVERAGE(S$9:S18)),"")</f>
        <v>434950.6</v>
      </c>
      <c r="U18" s="134">
        <v>160632</v>
      </c>
      <c r="V18" s="198">
        <f>IF(U18&gt;0,(AVERAGE(U$9:U18)),"")</f>
        <v>155769.70000000001</v>
      </c>
      <c r="W18" s="134">
        <v>9363</v>
      </c>
      <c r="X18" s="198">
        <f>IF(W18&gt;0,(AVERAGE(W$9:W18)),"")</f>
        <v>10108.4</v>
      </c>
      <c r="Y18" s="132">
        <v>46157</v>
      </c>
      <c r="Z18" s="198">
        <f>IF(Y18&gt;0,(AVERAGE(Y$9:Y18)),"")</f>
        <v>45824.6</v>
      </c>
      <c r="AA18" s="132">
        <v>642</v>
      </c>
      <c r="AB18" s="198">
        <f>IF(AA18&gt;0,(AVERAGE(AA$9:AA18)),"")</f>
        <v>622.70000000000005</v>
      </c>
      <c r="AC18" s="132">
        <v>25460</v>
      </c>
      <c r="AD18" s="203">
        <f>IF(AC18&gt;0,(AVERAGE(AC$9:AC18)),"")</f>
        <v>24789.4</v>
      </c>
      <c r="AE18" s="134">
        <v>1</v>
      </c>
      <c r="AF18" s="198">
        <f>IF(AE18&gt;0,(AVERAGE(AE$9:AE18)),"")</f>
        <v>1.4</v>
      </c>
      <c r="AG18" s="203">
        <f t="shared" si="0"/>
        <v>2083718</v>
      </c>
      <c r="AH18" s="203">
        <f>IF(AG18&gt;0,(AVERAGE(AG$9:AG18)),"")</f>
        <v>2051886.4</v>
      </c>
      <c r="AI18" s="209"/>
      <c r="AJ18" s="159">
        <v>73</v>
      </c>
      <c r="AK18" s="198">
        <f>IF(AJ18&gt;0,(AVERAGE(AJ$9:AJ18)),"")</f>
        <v>169.1</v>
      </c>
      <c r="AL18" s="206"/>
      <c r="AM18" s="134">
        <v>23279</v>
      </c>
      <c r="AN18" s="198">
        <f>IF(AM18&gt;0,(AVERAGE(AM$9:AM18)),"")</f>
        <v>24253.4</v>
      </c>
      <c r="AO18" s="206"/>
      <c r="AP18" s="140">
        <f t="shared" si="1"/>
        <v>2107070</v>
      </c>
      <c r="AQ18" s="212">
        <f>IF(AP18&gt;0,(AVERAGE(AP$9:AP18)),"")</f>
        <v>2076308.9</v>
      </c>
      <c r="AR18" s="206"/>
      <c r="AS18" s="198">
        <v>0</v>
      </c>
      <c r="AT18" s="198" t="str">
        <f>IF(AS18&gt;0,(AVERAGE(AS$9:AS18)),"")</f>
        <v/>
      </c>
      <c r="AU18" s="206"/>
      <c r="AV18" s="216">
        <f t="shared" si="2"/>
        <v>2107070</v>
      </c>
      <c r="AW18" s="217">
        <f>IF(AV18&gt;0,(AVERAGE(AV$9:AV18)),"")</f>
        <v>2076308.9</v>
      </c>
      <c r="AX18" s="209"/>
      <c r="AY18" s="134">
        <v>117644</v>
      </c>
      <c r="AZ18" s="198">
        <f>IF(AY18&gt;0,(AVERAGE(AY$9:AY18)),"")</f>
        <v>113103.6</v>
      </c>
    </row>
    <row r="19" spans="1:52" x14ac:dyDescent="0.2">
      <c r="A19" s="116">
        <v>2020</v>
      </c>
      <c r="B19" s="117" t="s">
        <v>56</v>
      </c>
      <c r="C19" s="132">
        <v>129451</v>
      </c>
      <c r="D19" s="198">
        <f>IF(C19&gt;0,(AVERAGE(C$9:C19)),"")</f>
        <v>126343.09090909091</v>
      </c>
      <c r="E19" s="161">
        <v>1513</v>
      </c>
      <c r="F19" s="198">
        <f>IF(E19&gt;0,(AVERAGE(E$9:E19)),"")</f>
        <v>1485.909090909091</v>
      </c>
      <c r="G19" s="132">
        <v>297692</v>
      </c>
      <c r="H19" s="198">
        <f>IF(G19&gt;0,(AVERAGE(G$9:G19)),"")</f>
        <v>291383.27272727271</v>
      </c>
      <c r="I19" s="132">
        <v>454870</v>
      </c>
      <c r="J19" s="198">
        <f>IF(I19&gt;0,(AVERAGE(I$9:I19)),"")</f>
        <v>446303.72727272729</v>
      </c>
      <c r="K19" s="132">
        <v>186764</v>
      </c>
      <c r="L19" s="198">
        <f>IF(K19&gt;0,(AVERAGE(K$9:K19)),"")</f>
        <v>166075.45454545456</v>
      </c>
      <c r="M19" s="132">
        <v>6233</v>
      </c>
      <c r="N19" s="198">
        <f>IF(M19&gt;0,(AVERAGE(M$9:M19)),"")</f>
        <v>6060.636363636364</v>
      </c>
      <c r="O19" s="134">
        <v>19208</v>
      </c>
      <c r="P19" s="198">
        <f>IF(O19&gt;0,(AVERAGE(O$9:O19)),"")</f>
        <v>20436.545454545456</v>
      </c>
      <c r="Q19" s="132">
        <v>332214</v>
      </c>
      <c r="R19" s="198">
        <f>IF(Q19&gt;0,(AVERAGE(Q$9:Q19)),"")</f>
        <v>326106</v>
      </c>
      <c r="S19" s="132">
        <v>443757</v>
      </c>
      <c r="T19" s="198">
        <f>IF(S19&gt;0,(AVERAGE(S$9:S19)),"")</f>
        <v>435751.18181818182</v>
      </c>
      <c r="U19" s="132">
        <v>162677</v>
      </c>
      <c r="V19" s="198">
        <f>IF(U19&gt;0,(AVERAGE(U$9:U19)),"")</f>
        <v>156397.63636363635</v>
      </c>
      <c r="W19" s="132">
        <v>9534</v>
      </c>
      <c r="X19" s="198">
        <f>IF(W19&gt;0,(AVERAGE(W$9:W19)),"")</f>
        <v>10056.181818181818</v>
      </c>
      <c r="Y19" s="134">
        <v>47340</v>
      </c>
      <c r="Z19" s="198">
        <f>IF(Y19&gt;0,(AVERAGE(Y$9:Y19)),"")</f>
        <v>45962.36363636364</v>
      </c>
      <c r="AA19" s="134">
        <v>661</v>
      </c>
      <c r="AB19" s="198">
        <f>IF(AA19&gt;0,(AVERAGE(AA$9:AA19)),"")</f>
        <v>626.18181818181813</v>
      </c>
      <c r="AC19" s="134">
        <v>25974</v>
      </c>
      <c r="AD19" s="198">
        <f>IF(AC19&gt;0,(AVERAGE(AC$9:AC19)),"")</f>
        <v>24897.090909090908</v>
      </c>
      <c r="AE19" s="132">
        <v>1</v>
      </c>
      <c r="AF19" s="198">
        <f>IF(AE19&gt;0,(AVERAGE(AE$9:AE19)),"")</f>
        <v>1.3636363636363635</v>
      </c>
      <c r="AG19" s="213">
        <f>C19+E19+G19+I19+K19+M19+O19+Q19+S19+U19+W19+Y19+AA19+AC19+AE19</f>
        <v>2117889</v>
      </c>
      <c r="AH19" s="203">
        <f>IF(AG19&gt;0,(AVERAGE(AG$9:AG19)),"")</f>
        <v>2057886.6363636365</v>
      </c>
      <c r="AI19" s="206"/>
      <c r="AJ19" s="134">
        <v>57</v>
      </c>
      <c r="AK19" s="198">
        <f>IF(AJ19&gt;0,(AVERAGE(AJ$9:AJ19)),"")</f>
        <v>158.90909090909091</v>
      </c>
      <c r="AL19" s="206"/>
      <c r="AM19" s="132">
        <v>23741</v>
      </c>
      <c r="AN19" s="198">
        <f>IF(AM19&gt;0,(AVERAGE(AM$9:AM19)),"")</f>
        <v>24206.81818181818</v>
      </c>
      <c r="AO19" s="206"/>
      <c r="AP19" s="140">
        <f>AG19+AJ19+AM19</f>
        <v>2141687</v>
      </c>
      <c r="AQ19" s="198">
        <f>IF(AP19&gt;0,(AVERAGE(AP$9:AP19)),"")</f>
        <v>2082252.3636363635</v>
      </c>
      <c r="AR19" s="206"/>
      <c r="AS19" s="140">
        <v>0</v>
      </c>
      <c r="AT19" s="198" t="str">
        <f>IF(AS19&gt;0,(AVERAGE(AS$9:AS19)),"")</f>
        <v/>
      </c>
      <c r="AU19" s="206"/>
      <c r="AV19" s="208">
        <f>AP19+AS19</f>
        <v>2141687</v>
      </c>
      <c r="AW19" s="207">
        <f>IF(AV19&gt;0,(AVERAGE(AV$9:AV19)),"")</f>
        <v>2082252.3636363635</v>
      </c>
      <c r="AX19" s="206"/>
      <c r="AY19" s="132">
        <v>119194</v>
      </c>
      <c r="AZ19" s="198">
        <f>IF(AY19&gt;0,(AVERAGE(AY$9:AY19)),"")</f>
        <v>113657.27272727272</v>
      </c>
    </row>
    <row r="20" spans="1:52" ht="13.5" thickBot="1" x14ac:dyDescent="0.25">
      <c r="A20" s="116">
        <v>2020</v>
      </c>
      <c r="B20" s="124" t="s">
        <v>57</v>
      </c>
      <c r="C20" s="157">
        <v>130077</v>
      </c>
      <c r="D20" s="218">
        <f>IF(C20&gt;0,(AVERAGE(C$9:C20)),"")</f>
        <v>126654.25</v>
      </c>
      <c r="E20" s="158">
        <v>1518</v>
      </c>
      <c r="F20" s="218">
        <f>IF(E20&gt;0,(AVERAGE(E$9:E20)),"")</f>
        <v>1488.5833333333333</v>
      </c>
      <c r="G20" s="158">
        <v>299091</v>
      </c>
      <c r="H20" s="218">
        <f>IF(G20&gt;0,(AVERAGE(G$9:G20)),"")</f>
        <v>292025.58333333331</v>
      </c>
      <c r="I20" s="158">
        <v>460404</v>
      </c>
      <c r="J20" s="218">
        <f>IF(I20&gt;0,(AVERAGE(I$9:I20)),"")</f>
        <v>447478.75</v>
      </c>
      <c r="K20" s="158">
        <v>197322</v>
      </c>
      <c r="L20" s="218">
        <f>IF(K20&gt;0,(AVERAGE(K$9:K20)),"")</f>
        <v>168679.33333333334</v>
      </c>
      <c r="M20" s="158">
        <v>6301</v>
      </c>
      <c r="N20" s="218">
        <f>IF(M20&gt;0,(AVERAGE(M$9:M20)),"")</f>
        <v>6080.666666666667</v>
      </c>
      <c r="O20" s="157">
        <v>18432</v>
      </c>
      <c r="P20" s="218">
        <f>IF(O20&gt;0,(AVERAGE(O$9:O20)),"")</f>
        <v>20269.5</v>
      </c>
      <c r="Q20" s="158">
        <v>333717</v>
      </c>
      <c r="R20" s="218">
        <f>IF(Q20&gt;0,(AVERAGE(Q$9:Q20)),"")</f>
        <v>326740.25</v>
      </c>
      <c r="S20" s="158">
        <v>447520</v>
      </c>
      <c r="T20" s="218">
        <f>IF(S20&gt;0,(AVERAGE(S$9:S20)),"")</f>
        <v>436731.91666666669</v>
      </c>
      <c r="U20" s="158">
        <v>164425</v>
      </c>
      <c r="V20" s="218">
        <f>IF(U20&gt;0,(AVERAGE(U$9:U20)),"")</f>
        <v>157066.58333333334</v>
      </c>
      <c r="W20" s="158">
        <v>9550</v>
      </c>
      <c r="X20" s="218">
        <f>IF(W20&gt;0,(AVERAGE(W$9:W20)),"")</f>
        <v>10014</v>
      </c>
      <c r="Y20" s="158">
        <v>47522</v>
      </c>
      <c r="Z20" s="218">
        <f>IF(Y20&gt;0,(AVERAGE(Y$9:Y20)),"")</f>
        <v>46092.333333333336</v>
      </c>
      <c r="AA20" s="158">
        <v>674</v>
      </c>
      <c r="AB20" s="218">
        <f>IF(AA20&gt;0,(AVERAGE(AA$9:AA20)),"")</f>
        <v>630.16666666666663</v>
      </c>
      <c r="AC20" s="158">
        <v>26401</v>
      </c>
      <c r="AD20" s="218">
        <f>IF(AC20&gt;0,(AVERAGE(AC$9:AC20)),"")</f>
        <v>25022.416666666668</v>
      </c>
      <c r="AE20" s="158">
        <v>1</v>
      </c>
      <c r="AF20" s="218">
        <f>IF(AE20&gt;0,(AVERAGE(AE$9:AE20)),"")</f>
        <v>1.3333333333333333</v>
      </c>
      <c r="AG20" s="220">
        <f>C20+E20+G20+I20+K20+M20+O20+Q20+S20+U20+W20+Y20+AA20+AC20+AE20</f>
        <v>2142955</v>
      </c>
      <c r="AH20" s="219">
        <f>IF(AG20&gt;0,(AVERAGE(AG$9:AG20)),"")</f>
        <v>2064975.6666666667</v>
      </c>
      <c r="AI20" s="221"/>
      <c r="AJ20" s="158">
        <v>86</v>
      </c>
      <c r="AK20" s="218">
        <f>IF(AJ20&gt;0,(AVERAGE(AJ$9:AJ20)),"")</f>
        <v>152.83333333333334</v>
      </c>
      <c r="AL20" s="221"/>
      <c r="AM20" s="158">
        <v>23941</v>
      </c>
      <c r="AN20" s="218">
        <f>IF(AM20&gt;0,(AVERAGE(AM$9:AM20)),"")</f>
        <v>24184.666666666668</v>
      </c>
      <c r="AO20" s="221"/>
      <c r="AP20" s="220">
        <f>AG20+AJ20+AM20</f>
        <v>2166982</v>
      </c>
      <c r="AQ20" s="218">
        <f>IF(AP20&gt;0,(AVERAGE(AP$9:AP20)),"")</f>
        <v>2089313.1666666667</v>
      </c>
      <c r="AR20" s="221"/>
      <c r="AS20" s="220">
        <v>0</v>
      </c>
      <c r="AT20" s="218" t="str">
        <f>IF(AS20&gt;0,(AVERAGE(AS$9:AS20)),"")</f>
        <v/>
      </c>
      <c r="AU20" s="221"/>
      <c r="AV20" s="222">
        <f>AP20+AS20</f>
        <v>2166982</v>
      </c>
      <c r="AW20" s="223">
        <f>IF(AV20&gt;0,(AVERAGE(AV$9:AV20)),"")</f>
        <v>2089313.1666666667</v>
      </c>
      <c r="AX20" s="221"/>
      <c r="AY20" s="158">
        <v>119825</v>
      </c>
      <c r="AZ20" s="224">
        <f>IF(AY20&gt;0,(AVERAGE(AY$9:AY20)),"")</f>
        <v>114171.25</v>
      </c>
    </row>
    <row r="21" spans="1:52" x14ac:dyDescent="0.2">
      <c r="AY21" s="132"/>
    </row>
    <row r="22" spans="1:52" x14ac:dyDescent="0.2">
      <c r="A22" s="272" t="s">
        <v>77</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AP22" s="132"/>
      <c r="AV22" s="132"/>
      <c r="AY22" s="132"/>
    </row>
    <row r="23" spans="1:52" x14ac:dyDescent="0.2">
      <c r="C23" s="132" t="s">
        <v>1</v>
      </c>
      <c r="E23" s="132" t="s">
        <v>1</v>
      </c>
      <c r="G23" s="132" t="s">
        <v>1</v>
      </c>
      <c r="I23" s="132" t="s">
        <v>1</v>
      </c>
      <c r="K23" s="132" t="s">
        <v>1</v>
      </c>
      <c r="M23" s="132" t="s">
        <v>1</v>
      </c>
      <c r="O23" s="132" t="s">
        <v>1</v>
      </c>
      <c r="Q23" s="132" t="s">
        <v>1</v>
      </c>
      <c r="S23" s="132" t="s">
        <v>1</v>
      </c>
      <c r="U23" s="132" t="s">
        <v>1</v>
      </c>
      <c r="W23" s="132" t="s">
        <v>1</v>
      </c>
      <c r="Y23" s="132" t="s">
        <v>1</v>
      </c>
      <c r="AA23" s="132" t="s">
        <v>1</v>
      </c>
      <c r="AC23" s="132" t="s">
        <v>1</v>
      </c>
      <c r="AE23" s="132" t="s">
        <v>1</v>
      </c>
      <c r="AJ23" s="132" t="s">
        <v>1</v>
      </c>
      <c r="AM23" s="132" t="s">
        <v>1</v>
      </c>
      <c r="AV23" s="132"/>
      <c r="AY23" s="132"/>
    </row>
    <row r="24" spans="1:52" x14ac:dyDescent="0.2">
      <c r="AJ24" t="s">
        <v>1</v>
      </c>
      <c r="AV24" s="132"/>
      <c r="AY24" s="132"/>
    </row>
    <row r="25" spans="1:52" x14ac:dyDescent="0.2">
      <c r="C25" s="132" t="s">
        <v>1</v>
      </c>
      <c r="D25" s="132"/>
      <c r="E25" s="132" t="s">
        <v>1</v>
      </c>
      <c r="F25" s="132"/>
      <c r="G25" s="132" t="s">
        <v>1</v>
      </c>
      <c r="H25" s="132"/>
      <c r="I25" s="132" t="s">
        <v>1</v>
      </c>
      <c r="J25" s="132"/>
      <c r="K25" s="132" t="s">
        <v>1</v>
      </c>
      <c r="L25" s="132"/>
      <c r="M25" s="132" t="s">
        <v>1</v>
      </c>
      <c r="N25" s="132"/>
      <c r="O25" s="132" t="s">
        <v>1</v>
      </c>
      <c r="P25" s="132"/>
      <c r="Q25" s="132" t="s">
        <v>1</v>
      </c>
      <c r="R25" s="132"/>
      <c r="S25" s="132" t="s">
        <v>1</v>
      </c>
      <c r="T25" s="132"/>
      <c r="U25" s="132" t="s">
        <v>1</v>
      </c>
      <c r="V25" s="132"/>
      <c r="W25" s="132" t="s">
        <v>1</v>
      </c>
      <c r="X25" s="132"/>
      <c r="Y25" s="132" t="s">
        <v>1</v>
      </c>
      <c r="Z25" s="132"/>
      <c r="AA25" s="132" t="s">
        <v>1</v>
      </c>
      <c r="AB25" s="132"/>
      <c r="AC25" s="132" t="s">
        <v>1</v>
      </c>
      <c r="AD25" s="132"/>
      <c r="AE25" s="132" t="s">
        <v>1</v>
      </c>
      <c r="AJ25" t="s">
        <v>1</v>
      </c>
      <c r="AM25" s="132" t="s">
        <v>1</v>
      </c>
      <c r="AV25" s="132"/>
      <c r="AY25" s="132"/>
    </row>
    <row r="27" spans="1:52" x14ac:dyDescent="0.2">
      <c r="C27" t="s">
        <v>1</v>
      </c>
      <c r="G27" t="s">
        <v>1</v>
      </c>
      <c r="I27" t="s">
        <v>1</v>
      </c>
      <c r="K27" t="s">
        <v>1</v>
      </c>
      <c r="M27" t="s">
        <v>1</v>
      </c>
      <c r="O27" t="s">
        <v>1</v>
      </c>
      <c r="Q27" t="s">
        <v>1</v>
      </c>
      <c r="S27" t="s">
        <v>1</v>
      </c>
      <c r="U27" t="s">
        <v>1</v>
      </c>
      <c r="W27" t="s">
        <v>1</v>
      </c>
      <c r="Y27" t="s">
        <v>1</v>
      </c>
      <c r="AA27" t="s">
        <v>1</v>
      </c>
      <c r="AM27" t="s">
        <v>1</v>
      </c>
      <c r="AY27" t="s">
        <v>1</v>
      </c>
    </row>
    <row r="28" spans="1:52" x14ac:dyDescent="0.2">
      <c r="W28" t="s">
        <v>1</v>
      </c>
    </row>
    <row r="29" spans="1:52" x14ac:dyDescent="0.2">
      <c r="C29" s="132" t="s">
        <v>1</v>
      </c>
      <c r="G29" s="132" t="s">
        <v>1</v>
      </c>
      <c r="I29" s="132" t="s">
        <v>1</v>
      </c>
      <c r="K29" s="132" t="s">
        <v>1</v>
      </c>
      <c r="M29" s="132" t="s">
        <v>1</v>
      </c>
      <c r="O29" s="132" t="s">
        <v>1</v>
      </c>
      <c r="Q29" s="132" t="s">
        <v>1</v>
      </c>
      <c r="S29" s="132" t="s">
        <v>1</v>
      </c>
      <c r="U29" s="132" t="s">
        <v>1</v>
      </c>
      <c r="W29" s="132" t="s">
        <v>1</v>
      </c>
      <c r="Y29" s="132" t="s">
        <v>1</v>
      </c>
      <c r="AA29" s="132" t="s">
        <v>1</v>
      </c>
      <c r="AM29" s="132" t="s">
        <v>1</v>
      </c>
      <c r="AY29" s="132" t="s">
        <v>1</v>
      </c>
    </row>
    <row r="31" spans="1:52" x14ac:dyDescent="0.2">
      <c r="C31" s="132" t="s">
        <v>1</v>
      </c>
      <c r="D31" s="132"/>
      <c r="E31" s="132" t="s">
        <v>1</v>
      </c>
      <c r="F31" s="132"/>
      <c r="G31" s="132" t="s">
        <v>1</v>
      </c>
      <c r="H31" s="132"/>
      <c r="I31" s="132" t="s">
        <v>1</v>
      </c>
      <c r="J31" s="132"/>
      <c r="K31" s="132" t="s">
        <v>1</v>
      </c>
      <c r="L31" s="132"/>
      <c r="M31" s="132" t="s">
        <v>1</v>
      </c>
      <c r="N31" s="132"/>
      <c r="O31" s="132" t="s">
        <v>1</v>
      </c>
      <c r="P31" s="132"/>
      <c r="Q31" s="132" t="s">
        <v>1</v>
      </c>
      <c r="R31" s="132"/>
      <c r="S31" s="132" t="s">
        <v>1</v>
      </c>
      <c r="T31" s="132"/>
      <c r="U31" s="132" t="s">
        <v>1</v>
      </c>
      <c r="V31" s="132"/>
      <c r="W31" s="132" t="s">
        <v>1</v>
      </c>
      <c r="X31" s="132"/>
      <c r="Y31" s="132" t="s">
        <v>1</v>
      </c>
      <c r="Z31" s="132"/>
      <c r="AA31" s="132" t="s">
        <v>1</v>
      </c>
      <c r="AB31" s="132"/>
      <c r="AC31" s="132" t="s">
        <v>1</v>
      </c>
      <c r="AD31" s="132"/>
      <c r="AE31" s="132" t="s">
        <v>1</v>
      </c>
      <c r="AF31" s="132"/>
      <c r="AG31" s="132"/>
      <c r="AH31" s="132"/>
      <c r="AI31" s="132"/>
      <c r="AJ31" s="132" t="s">
        <v>1</v>
      </c>
      <c r="AM31" s="132" t="s">
        <v>1</v>
      </c>
      <c r="AV31" s="132" t="s">
        <v>1</v>
      </c>
      <c r="AY31" s="132" t="s">
        <v>1</v>
      </c>
    </row>
    <row r="35" spans="9:48" x14ac:dyDescent="0.2">
      <c r="I35" t="s">
        <v>1</v>
      </c>
      <c r="K35" t="s">
        <v>1</v>
      </c>
    </row>
    <row r="37" spans="9:48" x14ac:dyDescent="0.2">
      <c r="AV37" t="s">
        <v>1</v>
      </c>
    </row>
  </sheetData>
  <mergeCells count="43">
    <mergeCell ref="A22:Y22"/>
    <mergeCell ref="W4:X4"/>
    <mergeCell ref="A4:B4"/>
    <mergeCell ref="C4:D4"/>
    <mergeCell ref="E4:F4"/>
    <mergeCell ref="G4:H4"/>
    <mergeCell ref="I4:J4"/>
    <mergeCell ref="K4:L4"/>
    <mergeCell ref="M4:N4"/>
    <mergeCell ref="O4:P4"/>
    <mergeCell ref="Q4:R4"/>
    <mergeCell ref="S4:T4"/>
    <mergeCell ref="U4:V4"/>
    <mergeCell ref="Y7:Z7"/>
    <mergeCell ref="C7:D7"/>
    <mergeCell ref="E7:F7"/>
    <mergeCell ref="AJ5:AJ6"/>
    <mergeCell ref="AK5:AK6"/>
    <mergeCell ref="Y4:Z4"/>
    <mergeCell ref="AA4:AB4"/>
    <mergeCell ref="AC4:AD4"/>
    <mergeCell ref="AE4:AF4"/>
    <mergeCell ref="AG4:AH4"/>
    <mergeCell ref="AJ4:AK4"/>
    <mergeCell ref="AM4:AN4"/>
    <mergeCell ref="AP4:AQ4"/>
    <mergeCell ref="AS4:AT4"/>
    <mergeCell ref="AV4:AW4"/>
    <mergeCell ref="AY4:AZ4"/>
    <mergeCell ref="G7:H7"/>
    <mergeCell ref="I7:J7"/>
    <mergeCell ref="K7:L7"/>
    <mergeCell ref="M7:N7"/>
    <mergeCell ref="O7:P7"/>
    <mergeCell ref="AC7:AD7"/>
    <mergeCell ref="AE7:AF7"/>
    <mergeCell ref="AJ7:AK7"/>
    <mergeCell ref="AM7:AN7"/>
    <mergeCell ref="Q7:R7"/>
    <mergeCell ref="S7:T7"/>
    <mergeCell ref="U7:V7"/>
    <mergeCell ref="W7:X7"/>
    <mergeCell ref="AA7:AB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38"/>
  <sheetViews>
    <sheetView workbookViewId="0"/>
  </sheetViews>
  <sheetFormatPr defaultRowHeight="12.75" x14ac:dyDescent="0.2"/>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s>
  <sheetData>
    <row r="1" spans="1:52" ht="15.75" x14ac:dyDescent="0.25">
      <c r="A1" s="179"/>
      <c r="B1" s="83"/>
      <c r="C1" s="125" t="s">
        <v>78</v>
      </c>
      <c r="D1" s="83"/>
      <c r="E1" s="144"/>
      <c r="F1" s="143"/>
      <c r="G1" s="144"/>
      <c r="H1" s="144"/>
      <c r="I1" s="84"/>
      <c r="J1" s="179"/>
      <c r="K1" s="180"/>
      <c r="L1" s="179"/>
      <c r="M1" s="180"/>
      <c r="N1" s="179"/>
      <c r="O1" s="144"/>
      <c r="P1" s="179"/>
      <c r="Q1" s="180"/>
      <c r="R1" s="179"/>
      <c r="S1" s="180"/>
      <c r="T1" s="179"/>
      <c r="U1" s="180"/>
      <c r="V1" s="179"/>
      <c r="W1" s="180"/>
      <c r="X1" s="179"/>
      <c r="Y1" s="181"/>
      <c r="Z1" s="182"/>
      <c r="AA1" s="180"/>
      <c r="AB1" s="179"/>
      <c r="AC1" s="181"/>
      <c r="AD1" s="179"/>
      <c r="AE1" s="180"/>
      <c r="AF1" s="179"/>
      <c r="AG1" s="179"/>
      <c r="AH1" s="179"/>
      <c r="AI1" s="179"/>
      <c r="AJ1" s="180"/>
      <c r="AK1" s="179"/>
      <c r="AL1" s="179"/>
      <c r="AM1" s="180"/>
      <c r="AN1" s="179"/>
      <c r="AO1" s="179"/>
      <c r="AP1" s="179"/>
      <c r="AQ1" s="179"/>
      <c r="AR1" s="179"/>
      <c r="AS1" s="183"/>
      <c r="AT1" s="183"/>
      <c r="AU1" s="183"/>
      <c r="AV1" s="179"/>
      <c r="AW1" s="179"/>
      <c r="AX1" s="179"/>
      <c r="AY1" s="184"/>
      <c r="AZ1" s="179"/>
    </row>
    <row r="2" spans="1:52" x14ac:dyDescent="0.2">
      <c r="A2" s="185"/>
      <c r="B2" s="143" t="s">
        <v>1</v>
      </c>
      <c r="C2" s="144"/>
      <c r="D2" s="143"/>
      <c r="E2" s="144"/>
      <c r="F2" s="143"/>
      <c r="G2" s="144"/>
      <c r="H2" s="144"/>
      <c r="I2" s="143"/>
      <c r="J2" s="179"/>
      <c r="K2" s="180"/>
      <c r="L2" s="179"/>
      <c r="M2" s="180"/>
      <c r="N2" s="179"/>
      <c r="O2" s="144"/>
      <c r="P2" s="179"/>
      <c r="Q2" s="180"/>
      <c r="R2" s="179"/>
      <c r="S2" s="180"/>
      <c r="T2" s="179"/>
      <c r="U2" s="126"/>
      <c r="V2" s="179"/>
      <c r="W2" s="126"/>
      <c r="X2" s="179"/>
      <c r="Y2" s="181"/>
      <c r="Z2" s="186"/>
      <c r="AA2" s="180"/>
      <c r="AB2" s="179"/>
      <c r="AC2" s="181"/>
      <c r="AD2" s="179"/>
      <c r="AE2" s="180"/>
      <c r="AF2" s="179"/>
      <c r="AG2" s="179"/>
      <c r="AH2" s="179"/>
      <c r="AI2" s="179"/>
      <c r="AJ2" s="180"/>
      <c r="AK2" s="179"/>
      <c r="AL2" s="179"/>
      <c r="AM2" s="180"/>
      <c r="AN2" s="179"/>
      <c r="AO2" s="179"/>
      <c r="AP2" s="87" t="s">
        <v>2</v>
      </c>
      <c r="AQ2" s="179"/>
      <c r="AR2" s="179"/>
      <c r="AS2" s="183"/>
      <c r="AT2" s="183"/>
      <c r="AU2" s="183"/>
      <c r="AV2" s="179"/>
      <c r="AW2" s="179"/>
      <c r="AX2" s="179"/>
      <c r="AY2" s="184"/>
      <c r="AZ2" s="179"/>
    </row>
    <row r="3" spans="1:52" ht="13.5" thickBot="1" x14ac:dyDescent="0.25">
      <c r="A3" s="187"/>
      <c r="B3" s="143" t="s">
        <v>1</v>
      </c>
      <c r="C3" s="144" t="s">
        <v>1</v>
      </c>
      <c r="D3" s="143"/>
      <c r="E3" s="144"/>
      <c r="F3" s="143"/>
      <c r="G3" s="144"/>
      <c r="H3" s="144"/>
      <c r="I3" s="143"/>
      <c r="J3" s="179"/>
      <c r="K3" s="180"/>
      <c r="L3" s="179"/>
      <c r="M3" s="180"/>
      <c r="N3" s="179"/>
      <c r="O3" s="144"/>
      <c r="P3" s="179"/>
      <c r="Q3" s="180"/>
      <c r="R3" s="179"/>
      <c r="S3" s="180"/>
      <c r="T3" s="179"/>
      <c r="U3" s="126"/>
      <c r="V3" s="179"/>
      <c r="W3" s="188"/>
      <c r="X3" s="189"/>
      <c r="Y3" s="181"/>
      <c r="Z3" s="187"/>
      <c r="AA3" s="180"/>
      <c r="AB3" s="179"/>
      <c r="AC3" s="180"/>
      <c r="AD3" s="186"/>
      <c r="AE3" s="181"/>
      <c r="AF3" s="186"/>
      <c r="AG3" s="186"/>
      <c r="AH3" s="186"/>
      <c r="AI3" s="179"/>
      <c r="AJ3" s="180"/>
      <c r="AK3" s="179"/>
      <c r="AL3" s="179"/>
      <c r="AM3" s="180"/>
      <c r="AN3" s="179"/>
      <c r="AO3" s="179"/>
      <c r="AP3" s="87"/>
      <c r="AQ3" s="179"/>
      <c r="AR3" s="179"/>
      <c r="AS3" s="183"/>
      <c r="AT3" s="183"/>
      <c r="AU3" s="183"/>
      <c r="AV3" s="186"/>
      <c r="AW3" s="186"/>
      <c r="AX3" s="179"/>
      <c r="AY3" s="184"/>
      <c r="AZ3" s="179"/>
    </row>
    <row r="4" spans="1:52" ht="25.5" customHeight="1" x14ac:dyDescent="0.2">
      <c r="A4" s="295" t="s">
        <v>79</v>
      </c>
      <c r="B4" s="284"/>
      <c r="C4" s="296" t="s">
        <v>4</v>
      </c>
      <c r="D4" s="297"/>
      <c r="E4" s="296" t="s">
        <v>5</v>
      </c>
      <c r="F4" s="297"/>
      <c r="G4" s="298" t="s">
        <v>6</v>
      </c>
      <c r="H4" s="299"/>
      <c r="I4" s="283" t="s">
        <v>7</v>
      </c>
      <c r="J4" s="293"/>
      <c r="K4" s="283" t="s">
        <v>8</v>
      </c>
      <c r="L4" s="293"/>
      <c r="M4" s="301" t="s">
        <v>9</v>
      </c>
      <c r="N4" s="302"/>
      <c r="O4" s="296" t="s">
        <v>10</v>
      </c>
      <c r="P4" s="297"/>
      <c r="Q4" s="296" t="s">
        <v>11</v>
      </c>
      <c r="R4" s="297"/>
      <c r="S4" s="283" t="s">
        <v>12</v>
      </c>
      <c r="T4" s="293"/>
      <c r="U4" s="283" t="s">
        <v>13</v>
      </c>
      <c r="V4" s="293"/>
      <c r="W4" s="283" t="s">
        <v>14</v>
      </c>
      <c r="X4" s="293"/>
      <c r="Y4" s="286" t="s">
        <v>15</v>
      </c>
      <c r="Z4" s="303"/>
      <c r="AA4" s="279" t="s">
        <v>16</v>
      </c>
      <c r="AB4" s="282"/>
      <c r="AC4" s="291" t="s">
        <v>65</v>
      </c>
      <c r="AD4" s="304"/>
      <c r="AE4" s="291" t="s">
        <v>17</v>
      </c>
      <c r="AF4" s="282"/>
      <c r="AG4" s="283" t="s">
        <v>18</v>
      </c>
      <c r="AH4" s="284"/>
      <c r="AI4" s="89"/>
      <c r="AJ4" s="300" t="s">
        <v>19</v>
      </c>
      <c r="AK4" s="284"/>
      <c r="AL4" s="89"/>
      <c r="AM4" s="286" t="s">
        <v>20</v>
      </c>
      <c r="AN4" s="284"/>
      <c r="AO4" s="89"/>
      <c r="AP4" s="287" t="s">
        <v>21</v>
      </c>
      <c r="AQ4" s="288"/>
      <c r="AR4" s="89"/>
      <c r="AS4" s="289" t="s">
        <v>22</v>
      </c>
      <c r="AT4" s="290"/>
      <c r="AU4" s="90"/>
      <c r="AV4" s="291" t="s">
        <v>23</v>
      </c>
      <c r="AW4" s="292"/>
      <c r="AX4" s="89"/>
      <c r="AY4" s="283" t="s">
        <v>24</v>
      </c>
      <c r="AZ4" s="293"/>
    </row>
    <row r="5" spans="1:52" x14ac:dyDescent="0.2">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75" t="s">
        <v>29</v>
      </c>
      <c r="AK5" s="277" t="s">
        <v>30</v>
      </c>
      <c r="AL5" s="95"/>
      <c r="AM5" s="127" t="s">
        <v>1</v>
      </c>
      <c r="AN5" s="94" t="s">
        <v>29</v>
      </c>
      <c r="AO5" s="95"/>
      <c r="AP5" s="93" t="s">
        <v>1</v>
      </c>
      <c r="AQ5" s="94" t="s">
        <v>29</v>
      </c>
      <c r="AR5" s="95"/>
      <c r="AS5" s="96" t="s">
        <v>1</v>
      </c>
      <c r="AT5" s="97" t="s">
        <v>29</v>
      </c>
      <c r="AU5" s="98"/>
      <c r="AV5" s="93" t="s">
        <v>1</v>
      </c>
      <c r="AW5" s="94" t="s">
        <v>29</v>
      </c>
      <c r="AX5" s="95"/>
      <c r="AY5" s="128" t="s">
        <v>1</v>
      </c>
      <c r="AZ5" s="94" t="s">
        <v>29</v>
      </c>
    </row>
    <row r="6" spans="1:52" x14ac:dyDescent="0.2">
      <c r="A6" s="151" t="s">
        <v>31</v>
      </c>
      <c r="B6" s="152" t="s">
        <v>32</v>
      </c>
      <c r="C6" s="150" t="s">
        <v>29</v>
      </c>
      <c r="D6" s="146" t="s">
        <v>33</v>
      </c>
      <c r="E6" s="150" t="s">
        <v>29</v>
      </c>
      <c r="F6" s="146" t="s">
        <v>33</v>
      </c>
      <c r="G6" s="150" t="s">
        <v>29</v>
      </c>
      <c r="H6" s="146" t="s">
        <v>33</v>
      </c>
      <c r="I6" s="147" t="s">
        <v>29</v>
      </c>
      <c r="J6" s="146" t="s">
        <v>33</v>
      </c>
      <c r="K6" s="150" t="s">
        <v>29</v>
      </c>
      <c r="L6" s="146" t="s">
        <v>33</v>
      </c>
      <c r="M6" s="150" t="s">
        <v>29</v>
      </c>
      <c r="N6" s="146" t="s">
        <v>33</v>
      </c>
      <c r="O6" s="150" t="s">
        <v>29</v>
      </c>
      <c r="P6" s="146" t="s">
        <v>33</v>
      </c>
      <c r="Q6" s="150" t="s">
        <v>29</v>
      </c>
      <c r="R6" s="146" t="s">
        <v>33</v>
      </c>
      <c r="S6" s="150" t="s">
        <v>29</v>
      </c>
      <c r="T6" s="146" t="s">
        <v>33</v>
      </c>
      <c r="U6" s="150" t="s">
        <v>29</v>
      </c>
      <c r="V6" s="146" t="s">
        <v>33</v>
      </c>
      <c r="W6" s="150" t="s">
        <v>29</v>
      </c>
      <c r="X6" s="146" t="s">
        <v>33</v>
      </c>
      <c r="Y6" s="150" t="s">
        <v>29</v>
      </c>
      <c r="Z6" s="146" t="s">
        <v>33</v>
      </c>
      <c r="AA6" s="150" t="s">
        <v>29</v>
      </c>
      <c r="AB6" s="146" t="s">
        <v>33</v>
      </c>
      <c r="AC6" s="150" t="s">
        <v>29</v>
      </c>
      <c r="AD6" s="146" t="s">
        <v>33</v>
      </c>
      <c r="AE6" s="150" t="s">
        <v>29</v>
      </c>
      <c r="AF6" s="146" t="s">
        <v>33</v>
      </c>
      <c r="AG6" s="147" t="s">
        <v>29</v>
      </c>
      <c r="AH6" s="146" t="s">
        <v>33</v>
      </c>
      <c r="AI6" s="104"/>
      <c r="AJ6" s="276"/>
      <c r="AK6" s="278"/>
      <c r="AL6" s="104"/>
      <c r="AM6" s="150" t="s">
        <v>29</v>
      </c>
      <c r="AN6" s="146" t="s">
        <v>33</v>
      </c>
      <c r="AO6" s="104"/>
      <c r="AP6" s="147" t="s">
        <v>29</v>
      </c>
      <c r="AQ6" s="146" t="s">
        <v>33</v>
      </c>
      <c r="AR6" s="104"/>
      <c r="AS6" s="148" t="s">
        <v>29</v>
      </c>
      <c r="AT6" s="149" t="s">
        <v>33</v>
      </c>
      <c r="AU6" s="107"/>
      <c r="AV6" s="147" t="s">
        <v>29</v>
      </c>
      <c r="AW6" s="146" t="s">
        <v>33</v>
      </c>
      <c r="AX6" s="104"/>
      <c r="AY6" s="145" t="s">
        <v>29</v>
      </c>
      <c r="AZ6" s="146" t="s">
        <v>33</v>
      </c>
    </row>
    <row r="7" spans="1:52" ht="37.5" customHeight="1" thickBot="1" x14ac:dyDescent="0.25">
      <c r="A7" s="108"/>
      <c r="B7" s="109"/>
      <c r="C7" s="270" t="s">
        <v>34</v>
      </c>
      <c r="D7" s="271"/>
      <c r="E7" s="270" t="s">
        <v>35</v>
      </c>
      <c r="F7" s="271"/>
      <c r="G7" s="270" t="s">
        <v>36</v>
      </c>
      <c r="H7" s="271"/>
      <c r="I7" s="270" t="s">
        <v>37</v>
      </c>
      <c r="J7" s="271"/>
      <c r="K7" s="270" t="s">
        <v>38</v>
      </c>
      <c r="L7" s="271"/>
      <c r="M7" s="270" t="s">
        <v>39</v>
      </c>
      <c r="N7" s="271"/>
      <c r="O7" s="270" t="s">
        <v>10</v>
      </c>
      <c r="P7" s="271"/>
      <c r="Q7" s="270" t="s">
        <v>40</v>
      </c>
      <c r="R7" s="271"/>
      <c r="S7" s="270" t="s">
        <v>41</v>
      </c>
      <c r="T7" s="271"/>
      <c r="U7" s="270" t="s">
        <v>42</v>
      </c>
      <c r="V7" s="271"/>
      <c r="W7" s="270" t="s">
        <v>14</v>
      </c>
      <c r="X7" s="271"/>
      <c r="Y7" s="270" t="s">
        <v>15</v>
      </c>
      <c r="Z7" s="271"/>
      <c r="AA7" s="270" t="s">
        <v>43</v>
      </c>
      <c r="AB7" s="271"/>
      <c r="AC7" s="270"/>
      <c r="AD7" s="271"/>
      <c r="AE7" s="270"/>
      <c r="AF7" s="271"/>
      <c r="AG7" s="110"/>
      <c r="AH7" s="111"/>
      <c r="AI7" s="112"/>
      <c r="AJ7" s="270" t="s">
        <v>44</v>
      </c>
      <c r="AK7" s="271"/>
      <c r="AL7" s="112"/>
      <c r="AM7" s="270" t="s">
        <v>45</v>
      </c>
      <c r="AN7" s="271"/>
      <c r="AO7" s="112"/>
      <c r="AP7" s="110"/>
      <c r="AQ7" s="109"/>
      <c r="AR7" s="112"/>
      <c r="AS7" s="113"/>
      <c r="AT7" s="114"/>
      <c r="AU7" s="98"/>
      <c r="AV7" s="110"/>
      <c r="AW7" s="111"/>
      <c r="AX7" s="112"/>
      <c r="AY7" s="131"/>
      <c r="AZ7" s="109"/>
    </row>
    <row r="8" spans="1:52" x14ac:dyDescent="0.2">
      <c r="A8" s="190"/>
      <c r="B8" s="191"/>
      <c r="C8" s="192"/>
      <c r="D8" s="191"/>
      <c r="E8" s="192"/>
      <c r="F8" s="191"/>
      <c r="G8" s="192"/>
      <c r="H8" s="191"/>
      <c r="I8" s="190"/>
      <c r="J8" s="191"/>
      <c r="K8" s="192"/>
      <c r="L8" s="191"/>
      <c r="M8" s="192"/>
      <c r="N8" s="191"/>
      <c r="O8" s="192"/>
      <c r="P8" s="191"/>
      <c r="Q8" s="192"/>
      <c r="R8" s="191"/>
      <c r="S8" s="192"/>
      <c r="T8" s="191"/>
      <c r="U8" s="192"/>
      <c r="V8" s="193"/>
      <c r="W8" s="192"/>
      <c r="X8" s="191"/>
      <c r="Y8" s="192"/>
      <c r="Z8" s="191"/>
      <c r="AA8" s="194"/>
      <c r="AB8" s="226"/>
      <c r="AC8" s="192"/>
      <c r="AD8" s="191"/>
      <c r="AE8" s="192"/>
      <c r="AF8" s="191"/>
      <c r="AG8" s="190"/>
      <c r="AH8" s="193"/>
      <c r="AI8" s="197"/>
      <c r="AJ8" s="192"/>
      <c r="AK8" s="191"/>
      <c r="AL8" s="197"/>
      <c r="AM8" s="192"/>
      <c r="AN8" s="191"/>
      <c r="AO8" s="197"/>
      <c r="AP8" s="190"/>
      <c r="AQ8" s="191"/>
      <c r="AR8" s="197"/>
      <c r="AS8" s="199"/>
      <c r="AT8" s="200"/>
      <c r="AU8" s="201"/>
      <c r="AV8" s="190"/>
      <c r="AW8" s="193"/>
      <c r="AX8" s="197"/>
      <c r="AY8" s="199"/>
      <c r="AZ8" s="191"/>
    </row>
    <row r="9" spans="1:52" x14ac:dyDescent="0.2">
      <c r="A9" s="116">
        <v>2018</v>
      </c>
      <c r="B9" s="117" t="s">
        <v>46</v>
      </c>
      <c r="C9" s="134">
        <v>127265</v>
      </c>
      <c r="D9" s="198">
        <f>IF(C9&gt;0,C9,"")</f>
        <v>127265</v>
      </c>
      <c r="E9" s="134">
        <v>1590</v>
      </c>
      <c r="F9" s="198">
        <f>IF(E9&gt;0,E9,"")</f>
        <v>1590</v>
      </c>
      <c r="G9" s="134">
        <v>299594</v>
      </c>
      <c r="H9" s="198">
        <f>IF(G9&gt;0,G9,"")</f>
        <v>299594</v>
      </c>
      <c r="I9" s="140">
        <v>493677</v>
      </c>
      <c r="J9" s="198">
        <f>IF(I9&gt;0,I9,"")</f>
        <v>493677</v>
      </c>
      <c r="K9" s="140">
        <v>178229</v>
      </c>
      <c r="L9" s="198">
        <f>IF(K9&gt;0,K9,"")</f>
        <v>178229</v>
      </c>
      <c r="M9" s="134">
        <v>5955</v>
      </c>
      <c r="N9" s="198">
        <f>IF(M9&gt;0,M9,"")</f>
        <v>5955</v>
      </c>
      <c r="O9" s="141">
        <v>19610</v>
      </c>
      <c r="P9" s="198">
        <f>IF(O9&gt;0,O9,"")</f>
        <v>19610</v>
      </c>
      <c r="Q9" s="141">
        <v>271148</v>
      </c>
      <c r="R9" s="198">
        <f>IF(Q9&gt;0,Q9,"")</f>
        <v>271148</v>
      </c>
      <c r="S9" s="142">
        <v>425322</v>
      </c>
      <c r="T9" s="198">
        <f>IF(S9&gt;0,S9,"")</f>
        <v>425322</v>
      </c>
      <c r="U9" s="141">
        <v>144273</v>
      </c>
      <c r="V9" s="198">
        <f>IF(U9&gt;0,U9,"")</f>
        <v>144273</v>
      </c>
      <c r="W9" s="141">
        <v>8832</v>
      </c>
      <c r="X9" s="198">
        <f>IF(W9&gt;0,W9,"")</f>
        <v>8832</v>
      </c>
      <c r="Y9" s="141">
        <v>45510</v>
      </c>
      <c r="Z9" s="198">
        <f>IF(Y9&gt;0,Y9,"")</f>
        <v>45510</v>
      </c>
      <c r="AA9" s="141">
        <v>529</v>
      </c>
      <c r="AB9" s="198">
        <f>IF(AA9&gt;0,AA9,"")</f>
        <v>529</v>
      </c>
      <c r="AC9" s="134">
        <v>22468</v>
      </c>
      <c r="AD9" s="198">
        <f>IF(AC9&gt;0,AC9,"")</f>
        <v>22468</v>
      </c>
      <c r="AE9" s="140">
        <v>14</v>
      </c>
      <c r="AF9" s="198">
        <f>IF(AE9&gt;0,AE9,"")</f>
        <v>14</v>
      </c>
      <c r="AG9" s="204">
        <f t="shared" ref="AG9:AG18" si="0">C9+E9+G9+I9+K9+M9+O9+Q9+S9+U9+W9+Y9+AA9+AC9+AE9</f>
        <v>2044016</v>
      </c>
      <c r="AH9" s="205">
        <f>IF(AG9&gt;0,AG9,"")</f>
        <v>2044016</v>
      </c>
      <c r="AI9" s="206"/>
      <c r="AJ9" s="134">
        <v>167</v>
      </c>
      <c r="AK9" s="198">
        <f>IF(AJ9&gt;0,AJ9,"")</f>
        <v>167</v>
      </c>
      <c r="AL9" s="206"/>
      <c r="AM9" s="140">
        <v>23239</v>
      </c>
      <c r="AN9" s="198">
        <f>IF(AM9&gt;0,AM9,"")</f>
        <v>23239</v>
      </c>
      <c r="AO9" s="206"/>
      <c r="AP9" s="140">
        <f t="shared" ref="AP9:AP18" si="1">AG9+AJ9+AM9</f>
        <v>2067422</v>
      </c>
      <c r="AQ9" s="207">
        <f>IF(AP9&gt;0,AP9,"")</f>
        <v>2067422</v>
      </c>
      <c r="AR9" s="206"/>
      <c r="AS9" s="134">
        <v>0</v>
      </c>
      <c r="AT9" s="198" t="str">
        <f>IF(AS9&gt;0,AS9,"")</f>
        <v/>
      </c>
      <c r="AU9" s="206"/>
      <c r="AV9" s="208">
        <f t="shared" ref="AV9:AV18" si="2">AP9+AS9</f>
        <v>2067422</v>
      </c>
      <c r="AW9" s="207">
        <f>IF(AV9&gt;0,AV9,"")</f>
        <v>2067422</v>
      </c>
      <c r="AX9" s="206"/>
      <c r="AY9" s="134">
        <v>97523</v>
      </c>
      <c r="AZ9" s="198">
        <f>IF(AY9&gt;0,AY9,"")</f>
        <v>97523</v>
      </c>
    </row>
    <row r="10" spans="1:52" x14ac:dyDescent="0.2">
      <c r="A10" s="116">
        <v>2018</v>
      </c>
      <c r="B10" s="117" t="s">
        <v>47</v>
      </c>
      <c r="C10" s="132">
        <v>127491</v>
      </c>
      <c r="D10" s="198">
        <f>IF(C10&gt;0,(AVERAGE(C$9:C10)),"")</f>
        <v>127378</v>
      </c>
      <c r="E10" s="132">
        <v>1584</v>
      </c>
      <c r="F10" s="198">
        <f>IF(E10&gt;0,(AVERAGE(E$9:E10)),"")</f>
        <v>1587</v>
      </c>
      <c r="G10" s="132">
        <v>299158</v>
      </c>
      <c r="H10" s="198">
        <f>IF(G10&gt;0,(AVERAGE(G$9:G10)),"")</f>
        <v>299376</v>
      </c>
      <c r="I10" s="132">
        <v>487447</v>
      </c>
      <c r="J10" s="198">
        <f>IF(I10&gt;0,(AVERAGE(I$9:I10)),"")</f>
        <v>490562</v>
      </c>
      <c r="K10" s="132">
        <v>177686</v>
      </c>
      <c r="L10" s="198">
        <f>IF(K10&gt;0,(AVERAGE(K$9:K10)),"")</f>
        <v>177957.5</v>
      </c>
      <c r="M10" s="132">
        <v>5974</v>
      </c>
      <c r="N10" s="198">
        <f>IF(M10&gt;0,(AVERAGE(M$9:M10)),"")</f>
        <v>5964.5</v>
      </c>
      <c r="O10" s="132">
        <v>20018</v>
      </c>
      <c r="P10" s="198">
        <f>IF(O10&gt;0,(AVERAGE(O$9:O10)),"")</f>
        <v>19814</v>
      </c>
      <c r="Q10" s="132">
        <v>275480</v>
      </c>
      <c r="R10" s="198">
        <f>IF(Q10&gt;0,(AVERAGE(Q$9:Q10)),"")</f>
        <v>273314</v>
      </c>
      <c r="S10" s="132">
        <v>427059</v>
      </c>
      <c r="T10" s="198">
        <f>IF(S10&gt;0,(AVERAGE(S$9:S10)),"")</f>
        <v>426190.5</v>
      </c>
      <c r="U10" s="132">
        <v>145280</v>
      </c>
      <c r="V10" s="198">
        <f>IF(U10&gt;0,(AVERAGE(U$9:U10)),"")</f>
        <v>144776.5</v>
      </c>
      <c r="W10" s="132">
        <v>8906</v>
      </c>
      <c r="X10" s="198">
        <f>IF(W10&gt;0,(AVERAGE(W$9:W10)),"")</f>
        <v>8869</v>
      </c>
      <c r="Y10" s="132">
        <v>45828</v>
      </c>
      <c r="Z10" s="198">
        <f>IF(Y10&gt;0,(AVERAGE(Y$9:Y10)),"")</f>
        <v>45669</v>
      </c>
      <c r="AA10" s="132">
        <v>536</v>
      </c>
      <c r="AB10" s="198">
        <f>IF(AA10&gt;0,(AVERAGE(AA$9:AA10)),"")</f>
        <v>532.5</v>
      </c>
      <c r="AC10" s="132">
        <v>22613</v>
      </c>
      <c r="AD10" s="198">
        <f>IF(AC10&gt;0,(AVERAGE(AC$9:AC10)),"")</f>
        <v>22540.5</v>
      </c>
      <c r="AE10" s="132">
        <v>10</v>
      </c>
      <c r="AF10" s="198">
        <f>IF(AE10&gt;0,(AVERAGE(AE$9:AE10)),"")</f>
        <v>12</v>
      </c>
      <c r="AG10" s="204">
        <f t="shared" si="0"/>
        <v>2045070</v>
      </c>
      <c r="AH10" s="205">
        <f>IF(AG10&gt;0,(AVERAGE(AG$9:AG10)),"")</f>
        <v>2044543</v>
      </c>
      <c r="AI10" s="206"/>
      <c r="AJ10" s="132">
        <v>170</v>
      </c>
      <c r="AK10" s="198">
        <f>IF(AJ10&gt;0,(AVERAGE(AJ$9:AJ10)),"")</f>
        <v>168.5</v>
      </c>
      <c r="AL10" s="206"/>
      <c r="AM10" s="132">
        <v>23637</v>
      </c>
      <c r="AN10" s="198">
        <f>IF(AM10&gt;0,(AVERAGE(AM$9:AM10)),"")</f>
        <v>23438</v>
      </c>
      <c r="AO10" s="206"/>
      <c r="AP10" s="140">
        <f t="shared" si="1"/>
        <v>2068877</v>
      </c>
      <c r="AQ10" s="207">
        <f>IF(AP10&gt;0,(AVERAGE(AP$9:AP10)),"")</f>
        <v>2068149.5</v>
      </c>
      <c r="AR10" s="206"/>
      <c r="AS10" s="134">
        <v>0</v>
      </c>
      <c r="AT10" s="198" t="str">
        <f>IF(AS10&gt;0,(AVERAGE(AS$9:AS10)),"")</f>
        <v/>
      </c>
      <c r="AU10" s="206"/>
      <c r="AV10" s="208">
        <f t="shared" si="2"/>
        <v>2068877</v>
      </c>
      <c r="AW10" s="207">
        <f>IF(AV10&gt;0,(AVERAGE(AV$9:AV10)),"")</f>
        <v>2068149.5</v>
      </c>
      <c r="AX10" s="206"/>
      <c r="AY10" s="132">
        <v>98548</v>
      </c>
      <c r="AZ10" s="198">
        <f>IF(AY10&gt;0,(AVERAGE(AY$9:AY10)),"")</f>
        <v>98035.5</v>
      </c>
    </row>
    <row r="11" spans="1:52" x14ac:dyDescent="0.2">
      <c r="A11" s="116">
        <v>2018</v>
      </c>
      <c r="B11" s="117" t="s">
        <v>48</v>
      </c>
      <c r="C11" s="134">
        <v>127502</v>
      </c>
      <c r="D11" s="198">
        <f>IF(C11&gt;0,(AVERAGE(C$9:C11)),"")</f>
        <v>127419.33333333333</v>
      </c>
      <c r="E11" s="134">
        <v>1576</v>
      </c>
      <c r="F11" s="198">
        <f>IF(E11&gt;0,(AVERAGE(E$9:E11)),"")</f>
        <v>1583.3333333333333</v>
      </c>
      <c r="G11" s="134">
        <v>298345</v>
      </c>
      <c r="H11" s="198">
        <f>IF(G11&gt;0,(AVERAGE(G$9:G11)),"")</f>
        <v>299032.33333333331</v>
      </c>
      <c r="I11" s="210">
        <v>482871</v>
      </c>
      <c r="J11" s="198">
        <f>IF(I11&gt;0,(AVERAGE(I$9:I11)),"")</f>
        <v>487998.33333333331</v>
      </c>
      <c r="K11" s="210">
        <v>176724</v>
      </c>
      <c r="L11" s="198">
        <f>IF(K11&gt;0,(AVERAGE(K$9:K11)),"")</f>
        <v>177546.33333333334</v>
      </c>
      <c r="M11" s="154">
        <v>5993</v>
      </c>
      <c r="N11" s="198">
        <f>IF(M11&gt;0,(AVERAGE(M$9:M11)),"")</f>
        <v>5974</v>
      </c>
      <c r="O11" s="141">
        <v>20228</v>
      </c>
      <c r="P11" s="198">
        <f>IF(O11&gt;0,(AVERAGE(O$9:O11)),"")</f>
        <v>19952</v>
      </c>
      <c r="Q11" s="141">
        <v>280816</v>
      </c>
      <c r="R11" s="198">
        <f>IF(Q11&gt;0,(AVERAGE(Q$9:Q11)),"")</f>
        <v>275814.66666666669</v>
      </c>
      <c r="S11" s="142">
        <v>429949</v>
      </c>
      <c r="T11" s="198">
        <f>IF(S11&gt;0,(AVERAGE(S$9:S11)),"")</f>
        <v>427443.33333333331</v>
      </c>
      <c r="U11" s="141">
        <v>146750</v>
      </c>
      <c r="V11" s="198">
        <f>IF(U11&gt;0,(AVERAGE(U$9:U11)),"")</f>
        <v>145434.33333333334</v>
      </c>
      <c r="W11" s="141">
        <v>8886</v>
      </c>
      <c r="X11" s="198">
        <f>IF(W11&gt;0,(AVERAGE(W$9:W11)),"")</f>
        <v>8874.6666666666661</v>
      </c>
      <c r="Y11" s="141">
        <v>45919</v>
      </c>
      <c r="Z11" s="198">
        <f>IF(Y11&gt;0,(AVERAGE(Y$9:Y11)),"")</f>
        <v>45752.333333333336</v>
      </c>
      <c r="AA11" s="141">
        <v>528</v>
      </c>
      <c r="AB11" s="198">
        <f>IF(AA11&gt;0,(AVERAGE(AA$9:AA11)),"")</f>
        <v>531</v>
      </c>
      <c r="AC11" s="134">
        <v>22818</v>
      </c>
      <c r="AD11" s="198">
        <f>IF(AC11&gt;0,(AVERAGE(AC$9:AC11)),"")</f>
        <v>22633</v>
      </c>
      <c r="AE11" s="140">
        <v>12</v>
      </c>
      <c r="AF11" s="198">
        <f>IF(AE11&gt;0,(AVERAGE(AE$9:AE11)),"")</f>
        <v>12</v>
      </c>
      <c r="AG11" s="204">
        <f t="shared" si="0"/>
        <v>2048917</v>
      </c>
      <c r="AH11" s="205">
        <f>IF(AG11&gt;0,(AVERAGE(AG$9:AG11)),"")</f>
        <v>2046001</v>
      </c>
      <c r="AI11" s="206"/>
      <c r="AJ11" s="134">
        <v>176</v>
      </c>
      <c r="AK11" s="198">
        <f>IF(AJ11&gt;0,(AVERAGE(AJ$9:AJ11)),"")</f>
        <v>171</v>
      </c>
      <c r="AL11" s="206"/>
      <c r="AM11" s="140">
        <v>24046</v>
      </c>
      <c r="AN11" s="198">
        <f>IF(AM11&gt;0,(AVERAGE(AM$9:AM11)),"")</f>
        <v>23640.666666666668</v>
      </c>
      <c r="AO11" s="206"/>
      <c r="AP11" s="140">
        <f t="shared" si="1"/>
        <v>2073139</v>
      </c>
      <c r="AQ11" s="207">
        <f>IF(AP11&gt;0,(AVERAGE(AP$9:AP11)),"")</f>
        <v>2069812.6666666667</v>
      </c>
      <c r="AR11" s="206"/>
      <c r="AS11" s="134">
        <v>0</v>
      </c>
      <c r="AT11" s="198" t="str">
        <f>IF(AS11&gt;0,(AVERAGE(AS$9:AS11)),"")</f>
        <v/>
      </c>
      <c r="AU11" s="206"/>
      <c r="AV11" s="208">
        <f t="shared" si="2"/>
        <v>2073139</v>
      </c>
      <c r="AW11" s="207">
        <f>IF(AV11&gt;0,(AVERAGE(AV$9:AV11)),"")</f>
        <v>2069812.6666666667</v>
      </c>
      <c r="AX11" s="206"/>
      <c r="AY11" s="134">
        <v>99296</v>
      </c>
      <c r="AZ11" s="198">
        <f>IF(AY11&gt;0,(AVERAGE(AY$9:AY11)),"")</f>
        <v>98455.666666666672</v>
      </c>
    </row>
    <row r="12" spans="1:52" x14ac:dyDescent="0.2">
      <c r="A12" s="116">
        <v>2018</v>
      </c>
      <c r="B12" s="156" t="s">
        <v>49</v>
      </c>
      <c r="C12" s="134">
        <v>127427</v>
      </c>
      <c r="D12" s="139">
        <f>IF(C12&gt;0,(AVERAGE(C$9:C12)),"")</f>
        <v>127421.25</v>
      </c>
      <c r="E12" s="134">
        <v>1556</v>
      </c>
      <c r="F12" s="198">
        <f>IF(E12&gt;0,(AVERAGE(E$9:E12)),"")</f>
        <v>1576.5</v>
      </c>
      <c r="G12" s="134">
        <v>297043</v>
      </c>
      <c r="H12" s="198">
        <f>IF(G12&gt;0,(AVERAGE(G$9:G12)),"")</f>
        <v>298535</v>
      </c>
      <c r="I12" s="160">
        <v>477417</v>
      </c>
      <c r="J12" s="198">
        <f>IF(I12&gt;0,(AVERAGE(I$9:I12)),"")</f>
        <v>485353</v>
      </c>
      <c r="K12" s="160">
        <v>175019</v>
      </c>
      <c r="L12" s="139">
        <f>IF(K12&gt;0,(AVERAGE(K$9:K12)),"")</f>
        <v>176914.5</v>
      </c>
      <c r="M12" s="134">
        <v>5929</v>
      </c>
      <c r="N12" s="212">
        <f>IF(M12&gt;0,(AVERAGE(M$9:M12)),"")</f>
        <v>5962.75</v>
      </c>
      <c r="O12" s="134">
        <v>19936</v>
      </c>
      <c r="P12" s="198">
        <f>IF(O12&gt;0,(AVERAGE(O$9:O12)),"")</f>
        <v>19948</v>
      </c>
      <c r="Q12" s="160">
        <v>286130</v>
      </c>
      <c r="R12" s="198">
        <f>IF(Q12&gt;0,(AVERAGE(Q$9:Q12)),"")</f>
        <v>278393.5</v>
      </c>
      <c r="S12" s="134">
        <v>430460</v>
      </c>
      <c r="T12" s="198">
        <f>IF(S12&gt;0,(AVERAGE(S$9:S12)),"")</f>
        <v>428197.5</v>
      </c>
      <c r="U12" s="134">
        <v>147319</v>
      </c>
      <c r="V12" s="198">
        <f>IF(U12&gt;0,(AVERAGE(U$9:U12)),"")</f>
        <v>145905.5</v>
      </c>
      <c r="W12" s="134">
        <v>9005</v>
      </c>
      <c r="X12" s="198">
        <f>IF(W12&gt;0,(AVERAGE(W$9:W12)),"")</f>
        <v>8907.25</v>
      </c>
      <c r="Y12" s="134">
        <v>45918</v>
      </c>
      <c r="Z12" s="198">
        <f>IF(Y12&gt;0,(AVERAGE(Y$9:Y12)),"")</f>
        <v>45793.75</v>
      </c>
      <c r="AA12" s="134">
        <v>527</v>
      </c>
      <c r="AB12" s="198">
        <f>IF(AA12&gt;0,(AVERAGE(AA$9:AA12)),"")</f>
        <v>530</v>
      </c>
      <c r="AC12" s="134">
        <v>23090</v>
      </c>
      <c r="AD12" s="198">
        <f>IF(AC12&gt;0,(AVERAGE(AC$9:AC12)),"")</f>
        <v>22747.25</v>
      </c>
      <c r="AE12" s="134">
        <v>7</v>
      </c>
      <c r="AF12" s="198">
        <f>IF(AE12&gt;0,(AVERAGE(AE$9:AE12)),"")</f>
        <v>10.75</v>
      </c>
      <c r="AG12" s="204">
        <f t="shared" si="0"/>
        <v>2046783</v>
      </c>
      <c r="AH12" s="205">
        <f>IF(AG12&gt;0,(AVERAGE(AG$9:AG12)),"")</f>
        <v>2046196.5</v>
      </c>
      <c r="AI12" s="206"/>
      <c r="AJ12" s="134">
        <v>160</v>
      </c>
      <c r="AK12" s="198">
        <f>IF(AJ12&gt;0,(AVERAGE(AJ$9:AJ12)),"")</f>
        <v>168.25</v>
      </c>
      <c r="AL12" s="206"/>
      <c r="AM12" s="134">
        <v>24364</v>
      </c>
      <c r="AN12" s="198">
        <f>IF(AM12&gt;0,(AVERAGE(AM$9:AM12)),"")</f>
        <v>23821.5</v>
      </c>
      <c r="AO12" s="206"/>
      <c r="AP12" s="140">
        <f t="shared" si="1"/>
        <v>2071307</v>
      </c>
      <c r="AQ12" s="207">
        <f>IF(AP12&gt;0,(AVERAGE(AP$9:AP12)),"")</f>
        <v>2070186.25</v>
      </c>
      <c r="AR12" s="206"/>
      <c r="AS12" s="134">
        <v>0</v>
      </c>
      <c r="AT12" s="198" t="str">
        <f>IF(AS12&gt;0,(AVERAGE(AS$9:AS12)),"")</f>
        <v/>
      </c>
      <c r="AU12" s="206"/>
      <c r="AV12" s="208">
        <f t="shared" si="2"/>
        <v>2071307</v>
      </c>
      <c r="AW12" s="207">
        <f>IF(AV12&gt;0,(AVERAGE(AV$9:AV12)),"")</f>
        <v>2070186.25</v>
      </c>
      <c r="AX12" s="206"/>
      <c r="AY12" s="134">
        <v>100087</v>
      </c>
      <c r="AZ12" s="198">
        <f>IF(AY12&gt;0,(AVERAGE(AY$9:AY12)),"")</f>
        <v>98863.5</v>
      </c>
    </row>
    <row r="13" spans="1:52" x14ac:dyDescent="0.2">
      <c r="A13" s="116">
        <v>2018</v>
      </c>
      <c r="B13" s="156" t="s">
        <v>50</v>
      </c>
      <c r="C13" s="134">
        <v>127616</v>
      </c>
      <c r="D13" s="139">
        <f>IF(C13&gt;0,(AVERAGE(C$9:C13)),"")</f>
        <v>127460.2</v>
      </c>
      <c r="E13" s="134">
        <v>1557</v>
      </c>
      <c r="F13" s="198">
        <f>IF(E13&gt;0,(AVERAGE(E$9:E13)),"")</f>
        <v>1572.6</v>
      </c>
      <c r="G13" s="134">
        <v>297049</v>
      </c>
      <c r="H13" s="198">
        <f>IF(G13&gt;0,(AVERAGE(G$9:G13)),"")</f>
        <v>298237.8</v>
      </c>
      <c r="I13" s="160">
        <v>475071</v>
      </c>
      <c r="J13" s="198">
        <f>IF(I13&gt;0,(AVERAGE(I$9:I13)),"")</f>
        <v>483296.6</v>
      </c>
      <c r="K13" s="160">
        <v>174771</v>
      </c>
      <c r="L13" s="139">
        <f>IF(K13&gt;0,(AVERAGE(K$9:K13)),"")</f>
        <v>176485.8</v>
      </c>
      <c r="M13" s="134">
        <v>5916</v>
      </c>
      <c r="N13" s="212">
        <f>IF(M13&gt;0,(AVERAGE(M$9:M13)),"")</f>
        <v>5953.4</v>
      </c>
      <c r="O13" s="134">
        <v>20458</v>
      </c>
      <c r="P13" s="198">
        <f>IF(O13&gt;0,(AVERAGE(O$9:O13)),"")</f>
        <v>20050</v>
      </c>
      <c r="Q13" s="160">
        <v>292187</v>
      </c>
      <c r="R13" s="198">
        <f>IF(Q13&gt;0,(AVERAGE(Q$9:Q13)),"")</f>
        <v>281152.2</v>
      </c>
      <c r="S13" s="134">
        <v>434202</v>
      </c>
      <c r="T13" s="198">
        <f>IF(S13&gt;0,(AVERAGE(S$9:S13)),"")</f>
        <v>429398.4</v>
      </c>
      <c r="U13" s="134">
        <v>149041</v>
      </c>
      <c r="V13" s="198">
        <f>IF(U13&gt;0,(AVERAGE(U$9:U13)),"")</f>
        <v>146532.6</v>
      </c>
      <c r="W13" s="134">
        <v>9000</v>
      </c>
      <c r="X13" s="198">
        <f>IF(W13&gt;0,(AVERAGE(W$9:W13)),"")</f>
        <v>8925.7999999999993</v>
      </c>
      <c r="Y13" s="134">
        <v>46090</v>
      </c>
      <c r="Z13" s="198">
        <f>IF(Y13&gt;0,(AVERAGE(Y$9:Y13)),"")</f>
        <v>45853</v>
      </c>
      <c r="AA13" s="134">
        <v>546</v>
      </c>
      <c r="AB13" s="198">
        <f>IF(AA13&gt;0,(AVERAGE(AA$9:AA13)),"")</f>
        <v>533.20000000000005</v>
      </c>
      <c r="AC13" s="134">
        <v>23337</v>
      </c>
      <c r="AD13" s="198">
        <f>IF(AC13&gt;0,(AVERAGE(AC$9:AC13)),"")</f>
        <v>22865.200000000001</v>
      </c>
      <c r="AE13" s="134">
        <v>4</v>
      </c>
      <c r="AF13" s="198">
        <f>IF(AE13&gt;0,(AVERAGE(AE$9:AE13)),"")</f>
        <v>9.4</v>
      </c>
      <c r="AG13" s="213">
        <f t="shared" si="0"/>
        <v>2056845</v>
      </c>
      <c r="AH13" s="203">
        <f>IF(AG13&gt;0,(AVERAGE(AG$9:AG13)),"")</f>
        <v>2048326.2</v>
      </c>
      <c r="AI13" s="214"/>
      <c r="AJ13" s="134">
        <v>149</v>
      </c>
      <c r="AK13" s="198">
        <f>IF(AJ13&gt;0,(AVERAGE(AJ$9:AJ13)),"")</f>
        <v>164.4</v>
      </c>
      <c r="AL13" s="214"/>
      <c r="AM13" s="134">
        <v>24688</v>
      </c>
      <c r="AN13" s="198">
        <f>IF(AM13&gt;0,(AVERAGE(AM$9:AM13)),"")</f>
        <v>23994.799999999999</v>
      </c>
      <c r="AO13" s="214"/>
      <c r="AP13" s="140">
        <f t="shared" si="1"/>
        <v>2081682</v>
      </c>
      <c r="AQ13" s="207">
        <f>IF(AP13&gt;0,(AVERAGE(AP$9:AP13)),"")</f>
        <v>2072485.4</v>
      </c>
      <c r="AR13" s="214"/>
      <c r="AS13" s="134">
        <v>0</v>
      </c>
      <c r="AT13" s="198" t="str">
        <f>IF(AS13&gt;0,(AVERAGE(AS$9:AS13)),"")</f>
        <v/>
      </c>
      <c r="AU13" s="206"/>
      <c r="AV13" s="208">
        <f t="shared" si="2"/>
        <v>2081682</v>
      </c>
      <c r="AW13" s="207">
        <f>IF(AV13&gt;0,(AVERAGE(AV$9:AV13)),"")</f>
        <v>2072485.4</v>
      </c>
      <c r="AX13" s="214"/>
      <c r="AY13" s="134">
        <v>103060</v>
      </c>
      <c r="AZ13" s="198">
        <f>IF(AY13&gt;0,(AVERAGE(AY$9:AY13)),"")</f>
        <v>99702.8</v>
      </c>
    </row>
    <row r="14" spans="1:52" x14ac:dyDescent="0.2">
      <c r="A14" s="116">
        <v>2018</v>
      </c>
      <c r="B14" s="156" t="s">
        <v>51</v>
      </c>
      <c r="C14" s="134">
        <v>125645</v>
      </c>
      <c r="D14" s="139">
        <f>IF(C14&gt;0,(AVERAGE(C$9:C14)),"")</f>
        <v>127157.66666666667</v>
      </c>
      <c r="E14" s="134">
        <v>1545</v>
      </c>
      <c r="F14" s="198">
        <f>IF(E14&gt;0,(AVERAGE(E$9:E14)),"")</f>
        <v>1568</v>
      </c>
      <c r="G14" s="134">
        <v>295435</v>
      </c>
      <c r="H14" s="198">
        <f>IF(G14&gt;0,(AVERAGE(G$9:G14)),"")</f>
        <v>297770.66666666669</v>
      </c>
      <c r="I14" s="160">
        <v>471449</v>
      </c>
      <c r="J14" s="198">
        <f>IF(I14&gt;0,(AVERAGE(I$9:I14)),"")</f>
        <v>481322</v>
      </c>
      <c r="K14" s="160">
        <v>173482</v>
      </c>
      <c r="L14" s="139">
        <f>IF(K14&gt;0,(AVERAGE(K$9:K14)),"")</f>
        <v>175985.16666666666</v>
      </c>
      <c r="M14" s="134">
        <v>5890</v>
      </c>
      <c r="N14" s="212">
        <f>IF(M14&gt;0,(AVERAGE(M$9:M14)),"")</f>
        <v>5942.833333333333</v>
      </c>
      <c r="O14" s="134">
        <v>20521</v>
      </c>
      <c r="P14" s="198">
        <f>IF(O14&gt;0,(AVERAGE(O$9:O14)),"")</f>
        <v>20128.5</v>
      </c>
      <c r="Q14" s="160">
        <v>298208</v>
      </c>
      <c r="R14" s="198">
        <f>IF(Q14&gt;0,(AVERAGE(Q$9:Q14)),"")</f>
        <v>283994.83333333331</v>
      </c>
      <c r="S14" s="134">
        <v>435865</v>
      </c>
      <c r="T14" s="198">
        <f>IF(S14&gt;0,(AVERAGE(S$9:S14)),"")</f>
        <v>430476.16666666669</v>
      </c>
      <c r="U14" s="134">
        <v>150395</v>
      </c>
      <c r="V14" s="198">
        <f>IF(U14&gt;0,(AVERAGE(U$9:U14)),"")</f>
        <v>147176.33333333334</v>
      </c>
      <c r="W14" s="134">
        <v>8735</v>
      </c>
      <c r="X14" s="198">
        <f>IF(W14&gt;0,(AVERAGE(W$9:W14)),"")</f>
        <v>8894</v>
      </c>
      <c r="Y14" s="134">
        <v>46104</v>
      </c>
      <c r="Z14" s="198">
        <f>IF(Y14&gt;0,(AVERAGE(Y$9:Y14)),"")</f>
        <v>45894.833333333336</v>
      </c>
      <c r="AA14" s="134">
        <v>529</v>
      </c>
      <c r="AB14" s="198">
        <f>IF(AA14&gt;0,(AVERAGE(AA$9:AA14)),"")</f>
        <v>532.5</v>
      </c>
      <c r="AC14" s="134">
        <v>23386</v>
      </c>
      <c r="AD14" s="198">
        <f>IF(AC14&gt;0,(AVERAGE(AC$9:AC14)),"")</f>
        <v>22952</v>
      </c>
      <c r="AE14" s="134">
        <v>4</v>
      </c>
      <c r="AF14" s="198">
        <f>IF(AE14&gt;0,(AVERAGE(AE$9:AE14)),"")</f>
        <v>8.5</v>
      </c>
      <c r="AG14" s="213">
        <f t="shared" si="0"/>
        <v>2057193</v>
      </c>
      <c r="AH14" s="203">
        <f>IF(AG14&gt;0,(AVERAGE(AG$9:AG14)),"")</f>
        <v>2049804</v>
      </c>
      <c r="AI14" s="206"/>
      <c r="AJ14" s="134">
        <v>144</v>
      </c>
      <c r="AK14" s="198">
        <f>IF(AJ14&gt;0,(AVERAGE(AJ$9:AJ14)),"")</f>
        <v>161</v>
      </c>
      <c r="AL14" s="206"/>
      <c r="AM14" s="134">
        <v>24717</v>
      </c>
      <c r="AN14" s="198">
        <f>IF(AM14&gt;0,(AVERAGE(AM$9:AM14)),"")</f>
        <v>24115.166666666668</v>
      </c>
      <c r="AO14" s="206"/>
      <c r="AP14" s="140">
        <f t="shared" si="1"/>
        <v>2082054</v>
      </c>
      <c r="AQ14" s="198">
        <f>IF(AP14&gt;0,(AVERAGE(AP$9:AP14)),"")</f>
        <v>2074080.1666666667</v>
      </c>
      <c r="AR14" s="206"/>
      <c r="AS14" s="134">
        <v>0</v>
      </c>
      <c r="AT14" s="198" t="str">
        <f>IF(AS14&gt;0,(AVERAGE(AS$9:AS14)),"")</f>
        <v/>
      </c>
      <c r="AU14" s="206"/>
      <c r="AV14" s="208">
        <f t="shared" si="2"/>
        <v>2082054</v>
      </c>
      <c r="AW14" s="207">
        <f>IF(AV14&gt;0,(AVERAGE(AV$9:AV14)),"")</f>
        <v>2074080.1666666667</v>
      </c>
      <c r="AX14" s="206"/>
      <c r="AY14" s="134">
        <v>104281</v>
      </c>
      <c r="AZ14" s="198">
        <f>IF(AY14&gt;0,(AVERAGE(AY$9:AY14)),"")</f>
        <v>100465.83333333333</v>
      </c>
    </row>
    <row r="15" spans="1:52" x14ac:dyDescent="0.2">
      <c r="A15" s="116">
        <v>2019</v>
      </c>
      <c r="B15" s="117" t="s">
        <v>52</v>
      </c>
      <c r="C15" s="134">
        <v>125505</v>
      </c>
      <c r="D15" s="198">
        <f>IF(C15&gt;0,(AVERAGE(C$9:C15)),"")</f>
        <v>126921.57142857143</v>
      </c>
      <c r="E15" s="134">
        <v>1541</v>
      </c>
      <c r="F15" s="198">
        <f>IF(E15&gt;0,(AVERAGE(E$9:E15)),"")</f>
        <v>1564.1428571428571</v>
      </c>
      <c r="G15" s="134">
        <v>294878</v>
      </c>
      <c r="H15" s="198">
        <f>IF(G15&gt;0,(AVERAGE(G$9:G15)),"")</f>
        <v>297357.42857142858</v>
      </c>
      <c r="I15" s="134">
        <v>466470</v>
      </c>
      <c r="J15" s="198">
        <f>IF(I15&gt;0,(AVERAGE(I$9:I15)),"")</f>
        <v>479200.28571428574</v>
      </c>
      <c r="K15" s="134">
        <v>170690</v>
      </c>
      <c r="L15" s="198">
        <f>IF(K15&gt;0,(AVERAGE(K$9:K15)),"")</f>
        <v>175228.71428571429</v>
      </c>
      <c r="M15" s="134">
        <v>5912</v>
      </c>
      <c r="N15" s="198">
        <f>IF(M15&gt;0,(AVERAGE(M$9:M15)),"")</f>
        <v>5938.4285714285716</v>
      </c>
      <c r="O15" s="134">
        <v>20168</v>
      </c>
      <c r="P15" s="198">
        <f>IF(O15&gt;0,(AVERAGE(O$9:O15)),"")</f>
        <v>20134.142857142859</v>
      </c>
      <c r="Q15" s="132">
        <v>303069</v>
      </c>
      <c r="R15" s="198">
        <f>IF(Q15&gt;0,(AVERAGE(Q$9:Q15)),"")</f>
        <v>286719.71428571426</v>
      </c>
      <c r="S15" s="134">
        <v>435573</v>
      </c>
      <c r="T15" s="198">
        <f>IF(S15&gt;0,(AVERAGE(S$9:S15)),"")</f>
        <v>431204.28571428574</v>
      </c>
      <c r="U15" s="134">
        <v>150804</v>
      </c>
      <c r="V15" s="198">
        <f>IF(U15&gt;0,(AVERAGE(U$9:U15)),"")</f>
        <v>147694.57142857142</v>
      </c>
      <c r="W15" s="134">
        <v>9195</v>
      </c>
      <c r="X15" s="198">
        <f>IF(W15&gt;0,(AVERAGE(W$9:W15)),"")</f>
        <v>8937</v>
      </c>
      <c r="Y15" s="132">
        <v>45625</v>
      </c>
      <c r="Z15" s="198">
        <f>IF(Y15&gt;0,(AVERAGE(Y$9:Y15)),"")</f>
        <v>45856.285714285717</v>
      </c>
      <c r="AA15" s="134">
        <v>544</v>
      </c>
      <c r="AB15" s="198">
        <f>IF(AA15&gt;0,(AVERAGE(AA$9:AA15)),"")</f>
        <v>534.14285714285711</v>
      </c>
      <c r="AC15" s="134">
        <v>23412</v>
      </c>
      <c r="AD15" s="203">
        <f>IF(AC15&gt;0,(AVERAGE(AC$9:AC15)),"")</f>
        <v>23017.714285714286</v>
      </c>
      <c r="AE15" s="134">
        <v>3</v>
      </c>
      <c r="AF15" s="198">
        <f>IF(AE15&gt;0,(AVERAGE(AE$9:AE15)),"")</f>
        <v>7.7142857142857144</v>
      </c>
      <c r="AG15" s="213">
        <f t="shared" si="0"/>
        <v>2053389</v>
      </c>
      <c r="AH15" s="203">
        <f>IF(AG15&gt;0,(AVERAGE(AG$9:AG15)),"")</f>
        <v>2050316.142857143</v>
      </c>
      <c r="AI15" s="206"/>
      <c r="AJ15" s="134">
        <v>152</v>
      </c>
      <c r="AK15" s="198">
        <f>IF(AJ15&gt;0,(AVERAGE(AJ$9:AJ15)),"")</f>
        <v>159.71428571428572</v>
      </c>
      <c r="AL15" s="209"/>
      <c r="AM15" s="155">
        <v>22247</v>
      </c>
      <c r="AN15" s="198">
        <f>IF(AM15&gt;0,(AVERAGE(AM$9:AM15)),"")</f>
        <v>23848.285714285714</v>
      </c>
      <c r="AO15" s="206"/>
      <c r="AP15" s="140">
        <f t="shared" si="1"/>
        <v>2075788</v>
      </c>
      <c r="AQ15" s="198">
        <f>IF(AP15&gt;0,(AVERAGE(AP$9:AP15)),"")</f>
        <v>2074324.142857143</v>
      </c>
      <c r="AR15" s="206"/>
      <c r="AS15" s="134">
        <v>0</v>
      </c>
      <c r="AT15" s="198" t="str">
        <f>IF(AS15&gt;0,(AVERAGE(AS$9:AS15)),"")</f>
        <v/>
      </c>
      <c r="AU15" s="206"/>
      <c r="AV15" s="208">
        <f t="shared" si="2"/>
        <v>2075788</v>
      </c>
      <c r="AW15" s="207">
        <f>IF(AV15&gt;0,(AVERAGE(AV$9:AV15)),"")</f>
        <v>2074324.142857143</v>
      </c>
      <c r="AX15" s="206"/>
      <c r="AY15" s="132">
        <v>104690</v>
      </c>
      <c r="AZ15" s="198">
        <f>IF(AY15&gt;0,(AVERAGE(AY$9:AY15)),"")</f>
        <v>101069.28571428571</v>
      </c>
    </row>
    <row r="16" spans="1:52" x14ac:dyDescent="0.2">
      <c r="A16" s="116">
        <v>2019</v>
      </c>
      <c r="B16" s="117" t="s">
        <v>53</v>
      </c>
      <c r="C16" s="134">
        <v>127392</v>
      </c>
      <c r="D16" s="198">
        <f>IF(C16&gt;0,(AVERAGE(C$9:C16)),"")</f>
        <v>126980.375</v>
      </c>
      <c r="E16" s="134">
        <v>1494</v>
      </c>
      <c r="F16" s="198">
        <f>IF(E16&gt;0,(AVERAGE(E$9:E16)),"")</f>
        <v>1555.375</v>
      </c>
      <c r="G16" s="134">
        <v>289298</v>
      </c>
      <c r="H16" s="198">
        <f>IF(G16&gt;0,(AVERAGE(G$9:G16)),"")</f>
        <v>296350</v>
      </c>
      <c r="I16" s="134">
        <v>464959</v>
      </c>
      <c r="J16" s="198">
        <f>IF(I16&gt;0,(AVERAGE(I$9:I16)),"")</f>
        <v>477420.125</v>
      </c>
      <c r="K16" s="134">
        <v>170355</v>
      </c>
      <c r="L16" s="198">
        <f>IF(K16&gt;0,(AVERAGE(K$9:K16)),"")</f>
        <v>174619.5</v>
      </c>
      <c r="M16" s="134">
        <v>5860</v>
      </c>
      <c r="N16" s="198">
        <f>IF(M16&gt;0,(AVERAGE(M$9:M16)),"")</f>
        <v>5928.625</v>
      </c>
      <c r="O16" s="134">
        <v>20746</v>
      </c>
      <c r="P16" s="198">
        <f>IF(O16&gt;0,(AVERAGE(O$9:O16)),"")</f>
        <v>20210.625</v>
      </c>
      <c r="Q16" s="134">
        <v>308454</v>
      </c>
      <c r="R16" s="198">
        <f>IF(Q16&gt;0,(AVERAGE(Q$9:Q16)),"")</f>
        <v>289436.5</v>
      </c>
      <c r="S16" s="134">
        <v>438185</v>
      </c>
      <c r="T16" s="198">
        <f>IF(S16&gt;0,(AVERAGE(S$9:S16)),"")</f>
        <v>432076.875</v>
      </c>
      <c r="U16" s="132">
        <v>152092</v>
      </c>
      <c r="V16" s="198">
        <f>IF(U16&gt;0,(AVERAGE(U$9:U16)),"")</f>
        <v>148244.25</v>
      </c>
      <c r="W16" s="134">
        <v>9851</v>
      </c>
      <c r="X16" s="198">
        <f>IF(W16&gt;0,(AVERAGE(W$9:W16)),"")</f>
        <v>9051.25</v>
      </c>
      <c r="Y16" s="134">
        <v>45559</v>
      </c>
      <c r="Z16" s="198">
        <f>IF(Y16&gt;0,(AVERAGE(Y$9:Y16)),"")</f>
        <v>45819.125</v>
      </c>
      <c r="AA16" s="134">
        <v>554</v>
      </c>
      <c r="AB16" s="198">
        <f>IF(AA16&gt;0,(AVERAGE(AA$9:AA16)),"")</f>
        <v>536.625</v>
      </c>
      <c r="AC16" s="134">
        <v>23620</v>
      </c>
      <c r="AD16" s="203">
        <f>IF(AC16&gt;0,(AVERAGE(AC$9:AC16)),"")</f>
        <v>23093</v>
      </c>
      <c r="AE16" s="134">
        <v>4</v>
      </c>
      <c r="AF16" s="198">
        <f>IF(AE16&gt;0,(AVERAGE(AE$9:AE16)),"")</f>
        <v>7.25</v>
      </c>
      <c r="AG16" s="213">
        <f t="shared" si="0"/>
        <v>2058423</v>
      </c>
      <c r="AH16" s="203">
        <f>IF(AG16&gt;0,(AVERAGE(AG$9:AG16)),"")</f>
        <v>2051329.5</v>
      </c>
      <c r="AI16" s="209"/>
      <c r="AJ16" s="134">
        <v>149</v>
      </c>
      <c r="AK16" s="198">
        <f>IF(AJ16&gt;0,(AVERAGE(AJ$9:AJ16)),"")</f>
        <v>158.375</v>
      </c>
      <c r="AL16" s="209"/>
      <c r="AM16" s="155">
        <v>22646</v>
      </c>
      <c r="AN16" s="198">
        <f>IF(AM16&gt;0,(AVERAGE(AM$9:AM16)),"")</f>
        <v>23698</v>
      </c>
      <c r="AO16" s="206"/>
      <c r="AP16" s="140">
        <f t="shared" si="1"/>
        <v>2081218</v>
      </c>
      <c r="AQ16" s="198">
        <f>IF(AP16&gt;0,(AVERAGE(AP$9:AP16)),"")</f>
        <v>2075185.875</v>
      </c>
      <c r="AR16" s="206"/>
      <c r="AS16" s="132">
        <v>0</v>
      </c>
      <c r="AT16" s="198" t="str">
        <f>IF(AS16&gt;0,(AVERAGE(AS$9:AS16)),"")</f>
        <v/>
      </c>
      <c r="AU16" s="206"/>
      <c r="AV16" s="208">
        <f t="shared" si="2"/>
        <v>2081218</v>
      </c>
      <c r="AW16" s="207">
        <f>IF(AV16&gt;0,(AVERAGE(AV$9:AV16)),"")</f>
        <v>2075185.875</v>
      </c>
      <c r="AX16" s="209"/>
      <c r="AY16" s="134">
        <v>106333</v>
      </c>
      <c r="AZ16" s="198">
        <f>IF(AY16&gt;0,(AVERAGE(AY$9:AY16)),"")</f>
        <v>101727.25</v>
      </c>
    </row>
    <row r="17" spans="1:52" x14ac:dyDescent="0.2">
      <c r="A17" s="116">
        <v>2019</v>
      </c>
      <c r="B17" s="117" t="s">
        <v>54</v>
      </c>
      <c r="C17" s="134">
        <v>128478</v>
      </c>
      <c r="D17" s="198">
        <f>IF(C17&gt;0,(AVERAGE(C$9:C17)),"")</f>
        <v>127146.77777777778</v>
      </c>
      <c r="E17" s="134">
        <v>1446</v>
      </c>
      <c r="F17" s="198">
        <f>IF(E17&gt;0,(AVERAGE(E$9:E17)),"")</f>
        <v>1543.2222222222222</v>
      </c>
      <c r="G17" s="134">
        <v>283215</v>
      </c>
      <c r="H17" s="198">
        <f>IF(G17&gt;0,(AVERAGE(G$9:G17)),"")</f>
        <v>294890.55555555556</v>
      </c>
      <c r="I17" s="134">
        <v>461881</v>
      </c>
      <c r="J17" s="198">
        <f>IF(I17&gt;0,(AVERAGE(I$9:I17)),"")</f>
        <v>475693.55555555556</v>
      </c>
      <c r="K17" s="134">
        <v>169222</v>
      </c>
      <c r="L17" s="198">
        <f>IF(K17&gt;0,(AVERAGE(K$9:K17)),"")</f>
        <v>174019.77777777778</v>
      </c>
      <c r="M17" s="134">
        <v>5929</v>
      </c>
      <c r="N17" s="198">
        <f>IF(M17&gt;0,(AVERAGE(M$9:M17)),"")</f>
        <v>5928.666666666667</v>
      </c>
      <c r="O17" s="134">
        <v>20834</v>
      </c>
      <c r="P17" s="198">
        <f>IF(O17&gt;0,(AVERAGE(O$9:O17)),"")</f>
        <v>20279.888888888891</v>
      </c>
      <c r="Q17" s="134">
        <v>310219</v>
      </c>
      <c r="R17" s="198">
        <f>IF(Q17&gt;0,(AVERAGE(Q$9:Q17)),"")</f>
        <v>291745.66666666669</v>
      </c>
      <c r="S17" s="134">
        <v>438407</v>
      </c>
      <c r="T17" s="198">
        <f>IF(S17&gt;0,(AVERAGE(S$9:S17)),"")</f>
        <v>432780.22222222225</v>
      </c>
      <c r="U17" s="134">
        <v>152681</v>
      </c>
      <c r="V17" s="198">
        <f>IF(U17&gt;0,(AVERAGE(U$9:U17)),"")</f>
        <v>148737.22222222222</v>
      </c>
      <c r="W17" s="134">
        <v>10253</v>
      </c>
      <c r="X17" s="198">
        <f>IF(W17&gt;0,(AVERAGE(W$9:W17)),"")</f>
        <v>9184.7777777777774</v>
      </c>
      <c r="Y17" s="134">
        <v>45347</v>
      </c>
      <c r="Z17" s="198">
        <f>IF(Y17&gt;0,(AVERAGE(Y$9:Y17)),"")</f>
        <v>45766.666666666664</v>
      </c>
      <c r="AA17" s="134">
        <v>560</v>
      </c>
      <c r="AB17" s="198">
        <f>IF(AA17&gt;0,(AVERAGE(AA$9:AA17)),"")</f>
        <v>539.22222222222217</v>
      </c>
      <c r="AC17" s="134">
        <v>23820</v>
      </c>
      <c r="AD17" s="203">
        <f>IF(AC17&gt;0,(AVERAGE(AC$9:AC17)),"")</f>
        <v>23173.777777777777</v>
      </c>
      <c r="AE17" s="134">
        <v>4</v>
      </c>
      <c r="AF17" s="198">
        <f>IF(AE17&gt;0,(AVERAGE(AE$9:AE17)),"")</f>
        <v>6.8888888888888893</v>
      </c>
      <c r="AG17" s="203">
        <f t="shared" si="0"/>
        <v>2052296</v>
      </c>
      <c r="AH17" s="203">
        <f>IF(AG17&gt;0,(AVERAGE(AG$9:AG17)),"")</f>
        <v>2051436.888888889</v>
      </c>
      <c r="AI17" s="209"/>
      <c r="AJ17" s="134">
        <v>150</v>
      </c>
      <c r="AK17" s="198">
        <f>IF(AJ17&gt;0,(AVERAGE(AJ$9:AJ17)),"")</f>
        <v>157.44444444444446</v>
      </c>
      <c r="AL17" s="209"/>
      <c r="AM17" s="155">
        <v>23026</v>
      </c>
      <c r="AN17" s="198">
        <f>IF(AM17&gt;0,(AVERAGE(AM$9:AM17)),"")</f>
        <v>23623.333333333332</v>
      </c>
      <c r="AO17" s="206"/>
      <c r="AP17" s="140">
        <f t="shared" si="1"/>
        <v>2075472</v>
      </c>
      <c r="AQ17" s="198">
        <f>IF(AP17&gt;0,(AVERAGE(AP$9:AP17)),"")</f>
        <v>2075217.6666666667</v>
      </c>
      <c r="AR17" s="206"/>
      <c r="AS17" s="198">
        <v>0</v>
      </c>
      <c r="AT17" s="198" t="str">
        <f>IF(AS17&gt;0,(AVERAGE(AS$9:AS17)),"")</f>
        <v/>
      </c>
      <c r="AU17" s="206"/>
      <c r="AV17" s="216">
        <f t="shared" si="2"/>
        <v>2075472</v>
      </c>
      <c r="AW17" s="217">
        <f>IF(AV17&gt;0,(AVERAGE(AV$9:AV17)),"")</f>
        <v>2075217.6666666667</v>
      </c>
      <c r="AX17" s="209"/>
      <c r="AY17" s="134">
        <v>107429</v>
      </c>
      <c r="AZ17" s="198">
        <f>IF(AY17&gt;0,(AVERAGE(AY$9:AY17)),"")</f>
        <v>102360.77777777778</v>
      </c>
    </row>
    <row r="18" spans="1:52" x14ac:dyDescent="0.2">
      <c r="A18" s="116">
        <v>2019</v>
      </c>
      <c r="B18" s="117" t="s">
        <v>55</v>
      </c>
      <c r="C18" s="134">
        <v>129661</v>
      </c>
      <c r="D18" s="198">
        <f>IF(C18&gt;0,(AVERAGE(C$9:C18)),"")</f>
        <v>127398.2</v>
      </c>
      <c r="E18" s="155">
        <v>1447</v>
      </c>
      <c r="F18" s="198">
        <f>IF(E18&gt;0,(AVERAGE(E$9:E18)),"")</f>
        <v>1533.6</v>
      </c>
      <c r="G18" s="134">
        <v>281774</v>
      </c>
      <c r="H18" s="198">
        <f>IF(G18&gt;0,(AVERAGE(G$9:G18)),"")</f>
        <v>293578.90000000002</v>
      </c>
      <c r="I18" s="134">
        <v>459504</v>
      </c>
      <c r="J18" s="198">
        <f>IF(I18&gt;0,(AVERAGE(I$9:I18)),"")</f>
        <v>474074.6</v>
      </c>
      <c r="K18" s="134">
        <v>168013</v>
      </c>
      <c r="L18" s="198">
        <f>IF(K18&gt;0,(AVERAGE(K$9:K18)),"")</f>
        <v>173419.1</v>
      </c>
      <c r="M18" s="134">
        <v>5960</v>
      </c>
      <c r="N18" s="198">
        <f>IF(M18&gt;0,(AVERAGE(M$9:M18)),"")</f>
        <v>5931.8</v>
      </c>
      <c r="O18" s="134">
        <v>20706</v>
      </c>
      <c r="P18" s="198">
        <f>IF(O18&gt;0,(AVERAGE(O$9:O18)),"")</f>
        <v>20322.5</v>
      </c>
      <c r="Q18" s="134">
        <v>314553</v>
      </c>
      <c r="R18" s="198">
        <f>IF(Q18&gt;0,(AVERAGE(Q$9:Q18)),"")</f>
        <v>294026.40000000002</v>
      </c>
      <c r="S18" s="134">
        <v>438648</v>
      </c>
      <c r="T18" s="198">
        <f>IF(S18&gt;0,(AVERAGE(S$9:S18)),"")</f>
        <v>433367</v>
      </c>
      <c r="U18" s="134">
        <v>152720</v>
      </c>
      <c r="V18" s="198">
        <f>IF(U18&gt;0,(AVERAGE(U$9:U18)),"")</f>
        <v>149135.5</v>
      </c>
      <c r="W18" s="134">
        <v>12066</v>
      </c>
      <c r="X18" s="198">
        <f>IF(W18&gt;0,(AVERAGE(W$9:W18)),"")</f>
        <v>9472.9</v>
      </c>
      <c r="Y18" s="132">
        <v>45769</v>
      </c>
      <c r="Z18" s="198">
        <f>IF(Y18&gt;0,(AVERAGE(Y$9:Y18)),"")</f>
        <v>45766.9</v>
      </c>
      <c r="AA18" s="132">
        <v>577</v>
      </c>
      <c r="AB18" s="198">
        <f>IF(AA18&gt;0,(AVERAGE(AA$9:AA18)),"")</f>
        <v>543</v>
      </c>
      <c r="AC18" s="132">
        <v>24128</v>
      </c>
      <c r="AD18" s="203">
        <f>IF(AC18&gt;0,(AVERAGE(AC$9:AC18)),"")</f>
        <v>23269.200000000001</v>
      </c>
      <c r="AE18" s="134">
        <v>3</v>
      </c>
      <c r="AF18" s="198">
        <f>IF(AE18&gt;0,(AVERAGE(AE$9:AE18)),"")</f>
        <v>6.5</v>
      </c>
      <c r="AG18" s="203">
        <f t="shared" si="0"/>
        <v>2055529</v>
      </c>
      <c r="AH18" s="203">
        <f>IF(AG18&gt;0,(AVERAGE(AG$9:AG18)),"")</f>
        <v>2051846.1</v>
      </c>
      <c r="AI18" s="209"/>
      <c r="AJ18" s="159">
        <v>175</v>
      </c>
      <c r="AK18" s="198">
        <f>IF(AJ18&gt;0,(AVERAGE(AJ$9:AJ18)),"")</f>
        <v>159.19999999999999</v>
      </c>
      <c r="AL18" s="206"/>
      <c r="AM18" s="134">
        <v>23207</v>
      </c>
      <c r="AN18" s="198">
        <f>IF(AM18&gt;0,(AVERAGE(AM$9:AM18)),"")</f>
        <v>23581.7</v>
      </c>
      <c r="AO18" s="206"/>
      <c r="AP18" s="140">
        <f t="shared" si="1"/>
        <v>2078911</v>
      </c>
      <c r="AQ18" s="212">
        <f>IF(AP18&gt;0,(AVERAGE(AP$9:AP18)),"")</f>
        <v>2075587</v>
      </c>
      <c r="AR18" s="206"/>
      <c r="AS18" s="198">
        <v>0</v>
      </c>
      <c r="AT18" s="198" t="str">
        <f>IF(AS18&gt;0,(AVERAGE(AS$9:AS18)),"")</f>
        <v/>
      </c>
      <c r="AU18" s="206"/>
      <c r="AV18" s="216">
        <f t="shared" si="2"/>
        <v>2078911</v>
      </c>
      <c r="AW18" s="217">
        <f>IF(AV18&gt;0,(AVERAGE(AV$9:AV18)),"")</f>
        <v>2075587</v>
      </c>
      <c r="AX18" s="209"/>
      <c r="AY18" s="134">
        <v>108435</v>
      </c>
      <c r="AZ18" s="198">
        <f>IF(AY18&gt;0,(AVERAGE(AY$9:AY18)),"")</f>
        <v>102968.2</v>
      </c>
    </row>
    <row r="19" spans="1:52" x14ac:dyDescent="0.2">
      <c r="A19" s="116">
        <v>2019</v>
      </c>
      <c r="B19" s="117" t="s">
        <v>56</v>
      </c>
      <c r="C19" s="132">
        <v>132143</v>
      </c>
      <c r="D19" s="198">
        <f>IF(C19&gt;0,(AVERAGE(C$9:C19)),"")</f>
        <v>127829.54545454546</v>
      </c>
      <c r="E19" s="161">
        <v>1442</v>
      </c>
      <c r="F19" s="198">
        <f>IF(E19&gt;0,(AVERAGE(E$9:E19)),"")</f>
        <v>1525.2727272727273</v>
      </c>
      <c r="G19" s="132">
        <v>281122</v>
      </c>
      <c r="H19" s="198">
        <f>IF(G19&gt;0,(AVERAGE(G$9:G19)),"")</f>
        <v>292446.45454545453</v>
      </c>
      <c r="I19" s="132">
        <v>456452</v>
      </c>
      <c r="J19" s="198">
        <f>IF(I19&gt;0,(AVERAGE(I$9:I19)),"")</f>
        <v>472472.54545454547</v>
      </c>
      <c r="K19" s="132">
        <v>166943</v>
      </c>
      <c r="L19" s="198">
        <f>IF(K19&gt;0,(AVERAGE(K$9:K19)),"")</f>
        <v>172830.36363636365</v>
      </c>
      <c r="M19" s="132">
        <v>5986</v>
      </c>
      <c r="N19" s="198">
        <f>IF(M19&gt;0,(AVERAGE(M$9:M19)),"")</f>
        <v>5936.727272727273</v>
      </c>
      <c r="O19" s="134">
        <v>20895</v>
      </c>
      <c r="P19" s="198">
        <f>IF(O19&gt;0,(AVERAGE(O$9:O19)),"")</f>
        <v>20374.545454545456</v>
      </c>
      <c r="Q19" s="132">
        <v>316608</v>
      </c>
      <c r="R19" s="198">
        <f>IF(Q19&gt;0,(AVERAGE(Q$9:Q19)),"")</f>
        <v>296079.27272727271</v>
      </c>
      <c r="S19" s="132">
        <v>437735</v>
      </c>
      <c r="T19" s="198">
        <f>IF(S19&gt;0,(AVERAGE(S$9:S19)),"")</f>
        <v>433764.09090909088</v>
      </c>
      <c r="U19" s="132">
        <v>153442</v>
      </c>
      <c r="V19" s="198">
        <f>IF(U19&gt;0,(AVERAGE(U$9:U19)),"")</f>
        <v>149527</v>
      </c>
      <c r="W19" s="132">
        <v>11205</v>
      </c>
      <c r="X19" s="198">
        <f>IF(W19&gt;0,(AVERAGE(W$9:W19)),"")</f>
        <v>9630.363636363636</v>
      </c>
      <c r="Y19" s="134">
        <v>45625</v>
      </c>
      <c r="Z19" s="198">
        <f>IF(Y19&gt;0,(AVERAGE(Y$9:Y19)),"")</f>
        <v>45754</v>
      </c>
      <c r="AA19" s="134">
        <v>585</v>
      </c>
      <c r="AB19" s="198">
        <f>IF(AA19&gt;0,(AVERAGE(AA$9:AA19)),"")</f>
        <v>546.81818181818187</v>
      </c>
      <c r="AC19" s="134">
        <v>24314</v>
      </c>
      <c r="AD19" s="198">
        <f>IF(AC19&gt;0,(AVERAGE(AC$9:AC19)),"")</f>
        <v>23364.18181818182</v>
      </c>
      <c r="AE19" s="132">
        <v>0</v>
      </c>
      <c r="AF19" s="198" t="str">
        <f>IF(AE19&gt;0,(AVERAGE(AE$9:AE19)),"")</f>
        <v/>
      </c>
      <c r="AG19" s="213">
        <f>C19+E19+G19+I19+K19+M19+O19+Q19+S19+U19+W19+Y19+AA19+AC19+AE19</f>
        <v>2054497</v>
      </c>
      <c r="AH19" s="203">
        <f>IF(AG19&gt;0,(AVERAGE(AG$9:AG19)),"")</f>
        <v>2052087.0909090908</v>
      </c>
      <c r="AI19" s="206"/>
      <c r="AJ19" s="134">
        <v>184</v>
      </c>
      <c r="AK19" s="198">
        <f>IF(AJ19&gt;0,(AVERAGE(AJ$9:AJ19)),"")</f>
        <v>161.45454545454547</v>
      </c>
      <c r="AL19" s="206"/>
      <c r="AM19" s="132">
        <v>23546</v>
      </c>
      <c r="AN19" s="198">
        <f>IF(AM19&gt;0,(AVERAGE(AM$9:AM19)),"")</f>
        <v>23578.454545454544</v>
      </c>
      <c r="AO19" s="206"/>
      <c r="AP19" s="140">
        <f>AG19+AJ19+AM19</f>
        <v>2078227</v>
      </c>
      <c r="AQ19" s="198">
        <f>IF(AP19&gt;0,(AVERAGE(AP$9:AP19)),"")</f>
        <v>2075827</v>
      </c>
      <c r="AR19" s="206"/>
      <c r="AS19" s="140">
        <v>0</v>
      </c>
      <c r="AT19" s="198" t="str">
        <f>IF(AS19&gt;0,(AVERAGE(AS$9:AS19)),"")</f>
        <v/>
      </c>
      <c r="AU19" s="206"/>
      <c r="AV19" s="208">
        <f>AP19+AS19</f>
        <v>2078227</v>
      </c>
      <c r="AW19" s="207">
        <f>IF(AV19&gt;0,(AVERAGE(AV$9:AV19)),"")</f>
        <v>2075827</v>
      </c>
      <c r="AX19" s="206"/>
      <c r="AY19" s="132">
        <v>108882</v>
      </c>
      <c r="AZ19" s="198">
        <f>IF(AY19&gt;0,(AVERAGE(AY$9:AY19)),"")</f>
        <v>103505.81818181818</v>
      </c>
    </row>
    <row r="20" spans="1:52" ht="13.5" thickBot="1" x14ac:dyDescent="0.25">
      <c r="A20" s="116">
        <v>2019</v>
      </c>
      <c r="B20" s="124" t="s">
        <v>57</v>
      </c>
      <c r="C20" s="157">
        <v>125757</v>
      </c>
      <c r="D20" s="218">
        <f>IF(C20&gt;0,(AVERAGE(C$9:C20)),"")</f>
        <v>127656.83333333333</v>
      </c>
      <c r="E20" s="158">
        <v>1471</v>
      </c>
      <c r="F20" s="218">
        <f>IF(E20&gt;0,(AVERAGE(E$9:E20)),"")</f>
        <v>1520.75</v>
      </c>
      <c r="G20" s="158">
        <v>289139</v>
      </c>
      <c r="H20" s="218">
        <f>IF(G20&gt;0,(AVERAGE(G$9:G20)),"")</f>
        <v>292170.83333333331</v>
      </c>
      <c r="I20" s="158">
        <v>454298</v>
      </c>
      <c r="J20" s="218">
        <f>IF(I20&gt;0,(AVERAGE(I$9:I20)),"")</f>
        <v>470958</v>
      </c>
      <c r="K20" s="158">
        <v>166472</v>
      </c>
      <c r="L20" s="218">
        <f>IF(K20&gt;0,(AVERAGE(K$9:K20)),"")</f>
        <v>172300.5</v>
      </c>
      <c r="M20" s="158">
        <v>5943</v>
      </c>
      <c r="N20" s="218">
        <f>IF(M20&gt;0,(AVERAGE(M$9:M20)),"")</f>
        <v>5937.25</v>
      </c>
      <c r="O20" s="157">
        <v>20873</v>
      </c>
      <c r="P20" s="218">
        <f>IF(O20&gt;0,(AVERAGE(O$9:O20)),"")</f>
        <v>20416.083333333332</v>
      </c>
      <c r="Q20" s="158">
        <v>318586</v>
      </c>
      <c r="R20" s="218">
        <f>IF(Q20&gt;0,(AVERAGE(Q$9:Q20)),"")</f>
        <v>297954.83333333331</v>
      </c>
      <c r="S20" s="158">
        <v>435083</v>
      </c>
      <c r="T20" s="218">
        <f>IF(S20&gt;0,(AVERAGE(S$9:S20)),"")</f>
        <v>433874</v>
      </c>
      <c r="U20" s="158">
        <v>153819</v>
      </c>
      <c r="V20" s="218">
        <f>IF(U20&gt;0,(AVERAGE(U$9:U20)),"")</f>
        <v>149884.66666666666</v>
      </c>
      <c r="W20" s="158">
        <v>10583</v>
      </c>
      <c r="X20" s="218">
        <f>IF(W20&gt;0,(AVERAGE(W$9:W20)),"")</f>
        <v>9709.75</v>
      </c>
      <c r="Y20" s="158">
        <v>45494</v>
      </c>
      <c r="Z20" s="218">
        <f>IF(Y20&gt;0,(AVERAGE(Y$9:Y20)),"")</f>
        <v>45732.333333333336</v>
      </c>
      <c r="AA20" s="158">
        <v>608</v>
      </c>
      <c r="AB20" s="218">
        <f>IF(AA20&gt;0,(AVERAGE(AA$9:AA20)),"")</f>
        <v>551.91666666666663</v>
      </c>
      <c r="AC20" s="158">
        <v>24480</v>
      </c>
      <c r="AD20" s="218">
        <f>IF(AC20&gt;0,(AVERAGE(AC$9:AC20)),"")</f>
        <v>23457.166666666668</v>
      </c>
      <c r="AE20" s="158">
        <v>0</v>
      </c>
      <c r="AF20" s="218" t="str">
        <f>IF(AE20&gt;0,(AVERAGE(AE$9:AE20)),"")</f>
        <v/>
      </c>
      <c r="AG20" s="220">
        <f>C20+E20+G20+I20+K20+M20+O20+Q20+S20+U20+W20+Y20+AA20+AC20+AE20</f>
        <v>2052606</v>
      </c>
      <c r="AH20" s="219">
        <f>IF(AG20&gt;0,(AVERAGE(AG$9:AG20)),"")</f>
        <v>2052130.3333333333</v>
      </c>
      <c r="AI20" s="221"/>
      <c r="AJ20" s="158">
        <v>201</v>
      </c>
      <c r="AK20" s="218">
        <f>IF(AJ20&gt;0,(AVERAGE(AJ$9:AJ20)),"")</f>
        <v>164.75</v>
      </c>
      <c r="AL20" s="221"/>
      <c r="AM20" s="158">
        <v>23865</v>
      </c>
      <c r="AN20" s="218">
        <f>IF(AM20&gt;0,(AVERAGE(AM$9:AM20)),"")</f>
        <v>23602.333333333332</v>
      </c>
      <c r="AO20" s="221"/>
      <c r="AP20" s="220">
        <f>AG20+AJ20+AM20</f>
        <v>2076672</v>
      </c>
      <c r="AQ20" s="218">
        <f>IF(AP20&gt;0,(AVERAGE(AP$9:AP20)),"")</f>
        <v>2075897.4166666667</v>
      </c>
      <c r="AR20" s="221"/>
      <c r="AS20" s="220">
        <v>0</v>
      </c>
      <c r="AT20" s="218" t="str">
        <f>IF(AS20&gt;0,(AVERAGE(AS$9:AS20)),"")</f>
        <v/>
      </c>
      <c r="AU20" s="221"/>
      <c r="AV20" s="222">
        <f>AP20+AS20</f>
        <v>2076672</v>
      </c>
      <c r="AW20" s="223">
        <f>IF(AV20&gt;0,(AVERAGE(AV$9:AV20)),"")</f>
        <v>2075897.4166666667</v>
      </c>
      <c r="AX20" s="221"/>
      <c r="AY20" s="158">
        <v>109737</v>
      </c>
      <c r="AZ20" s="224">
        <f>IF(AY20&gt;0,(AVERAGE(AY$9:AY20)),"")</f>
        <v>104025.08333333333</v>
      </c>
    </row>
    <row r="21" spans="1:52" x14ac:dyDescent="0.2">
      <c r="AY21" s="132"/>
    </row>
    <row r="22" spans="1:52" x14ac:dyDescent="0.2">
      <c r="C22" t="s">
        <v>1</v>
      </c>
      <c r="E22" t="s">
        <v>1</v>
      </c>
      <c r="G22" t="s">
        <v>1</v>
      </c>
      <c r="I22" t="s">
        <v>1</v>
      </c>
      <c r="K22" t="s">
        <v>1</v>
      </c>
      <c r="U22" t="s">
        <v>1</v>
      </c>
      <c r="AP22" s="132"/>
      <c r="AV22" s="132"/>
      <c r="AY22" s="132"/>
    </row>
    <row r="23" spans="1:52" x14ac:dyDescent="0.2">
      <c r="C23" t="s">
        <v>1</v>
      </c>
      <c r="G23" t="s">
        <v>1</v>
      </c>
      <c r="AP23" s="132" t="s">
        <v>1</v>
      </c>
      <c r="AV23" s="132"/>
    </row>
    <row r="24" spans="1:52" x14ac:dyDescent="0.2">
      <c r="C24" s="132" t="s">
        <v>1</v>
      </c>
      <c r="E24" s="132" t="s">
        <v>1</v>
      </c>
      <c r="G24" s="132" t="s">
        <v>1</v>
      </c>
      <c r="I24" s="132" t="s">
        <v>1</v>
      </c>
      <c r="K24" s="132" t="s">
        <v>1</v>
      </c>
      <c r="M24" s="132" t="s">
        <v>1</v>
      </c>
      <c r="O24" s="132" t="s">
        <v>1</v>
      </c>
      <c r="Q24" s="132" t="s">
        <v>1</v>
      </c>
      <c r="S24" s="132" t="s">
        <v>1</v>
      </c>
      <c r="U24" s="132" t="s">
        <v>1</v>
      </c>
      <c r="W24" s="132" t="s">
        <v>1</v>
      </c>
      <c r="Y24" s="132" t="s">
        <v>1</v>
      </c>
      <c r="AA24" s="132" t="s">
        <v>1</v>
      </c>
      <c r="AC24" s="132" t="s">
        <v>1</v>
      </c>
      <c r="AE24" s="132" t="s">
        <v>1</v>
      </c>
      <c r="AJ24" s="132" t="s">
        <v>1</v>
      </c>
      <c r="AM24" s="132" t="s">
        <v>1</v>
      </c>
      <c r="AV24" s="132"/>
      <c r="AY24" s="132"/>
    </row>
    <row r="25" spans="1:52" x14ac:dyDescent="0.2">
      <c r="AJ25" t="s">
        <v>1</v>
      </c>
      <c r="AV25" s="132"/>
      <c r="AY25" s="132"/>
    </row>
    <row r="26" spans="1:52" x14ac:dyDescent="0.2">
      <c r="C26" s="132" t="s">
        <v>1</v>
      </c>
      <c r="D26" s="132"/>
      <c r="E26" s="132" t="s">
        <v>1</v>
      </c>
      <c r="F26" s="132"/>
      <c r="G26" s="132" t="s">
        <v>1</v>
      </c>
      <c r="H26" s="132"/>
      <c r="I26" s="132" t="s">
        <v>1</v>
      </c>
      <c r="J26" s="132"/>
      <c r="K26" s="132" t="s">
        <v>1</v>
      </c>
      <c r="L26" s="132"/>
      <c r="M26" s="132" t="s">
        <v>1</v>
      </c>
      <c r="N26" s="132"/>
      <c r="O26" s="132" t="s">
        <v>1</v>
      </c>
      <c r="P26" s="132"/>
      <c r="Q26" s="132" t="s">
        <v>1</v>
      </c>
      <c r="R26" s="132"/>
      <c r="S26" s="132" t="s">
        <v>1</v>
      </c>
      <c r="T26" s="132"/>
      <c r="U26" s="132" t="s">
        <v>1</v>
      </c>
      <c r="V26" s="132"/>
      <c r="W26" s="132" t="s">
        <v>1</v>
      </c>
      <c r="X26" s="132"/>
      <c r="Y26" s="132" t="s">
        <v>1</v>
      </c>
      <c r="Z26" s="132"/>
      <c r="AA26" s="132" t="s">
        <v>1</v>
      </c>
      <c r="AB26" s="132"/>
      <c r="AC26" s="132" t="s">
        <v>1</v>
      </c>
      <c r="AD26" s="132"/>
      <c r="AE26" s="132" t="s">
        <v>1</v>
      </c>
      <c r="AJ26" t="s">
        <v>1</v>
      </c>
      <c r="AM26" s="132" t="s">
        <v>1</v>
      </c>
      <c r="AV26" s="132"/>
      <c r="AY26" s="132"/>
    </row>
    <row r="28" spans="1:52" x14ac:dyDescent="0.2">
      <c r="C28" t="s">
        <v>1</v>
      </c>
      <c r="G28" t="s">
        <v>1</v>
      </c>
      <c r="I28" t="s">
        <v>1</v>
      </c>
      <c r="K28" t="s">
        <v>1</v>
      </c>
      <c r="M28" t="s">
        <v>1</v>
      </c>
      <c r="O28" t="s">
        <v>1</v>
      </c>
      <c r="Q28" t="s">
        <v>1</v>
      </c>
      <c r="S28" t="s">
        <v>1</v>
      </c>
      <c r="U28" t="s">
        <v>1</v>
      </c>
      <c r="W28" t="s">
        <v>1</v>
      </c>
      <c r="Y28" t="s">
        <v>1</v>
      </c>
      <c r="AA28" t="s">
        <v>1</v>
      </c>
      <c r="AM28" t="s">
        <v>1</v>
      </c>
      <c r="AY28" t="s">
        <v>1</v>
      </c>
    </row>
    <row r="29" spans="1:52" x14ac:dyDescent="0.2">
      <c r="W29" t="s">
        <v>1</v>
      </c>
    </row>
    <row r="30" spans="1:52" x14ac:dyDescent="0.2">
      <c r="C30" s="132" t="s">
        <v>1</v>
      </c>
      <c r="G30" s="132" t="s">
        <v>1</v>
      </c>
      <c r="I30" s="132" t="s">
        <v>1</v>
      </c>
      <c r="K30" s="132" t="s">
        <v>1</v>
      </c>
      <c r="M30" s="132" t="s">
        <v>1</v>
      </c>
      <c r="O30" s="132" t="s">
        <v>1</v>
      </c>
      <c r="Q30" s="132" t="s">
        <v>1</v>
      </c>
      <c r="S30" s="132" t="s">
        <v>1</v>
      </c>
      <c r="U30" s="132" t="s">
        <v>1</v>
      </c>
      <c r="W30" s="132" t="s">
        <v>1</v>
      </c>
      <c r="Y30" s="132" t="s">
        <v>1</v>
      </c>
      <c r="AA30" s="132" t="s">
        <v>1</v>
      </c>
      <c r="AM30" s="132" t="s">
        <v>1</v>
      </c>
      <c r="AY30" s="132" t="s">
        <v>1</v>
      </c>
    </row>
    <row r="32" spans="1:52" x14ac:dyDescent="0.2">
      <c r="C32" s="132" t="s">
        <v>1</v>
      </c>
      <c r="D32" s="132"/>
      <c r="E32" s="132" t="s">
        <v>1</v>
      </c>
      <c r="F32" s="132"/>
      <c r="G32" s="132" t="s">
        <v>1</v>
      </c>
      <c r="H32" s="132"/>
      <c r="I32" s="132" t="s">
        <v>1</v>
      </c>
      <c r="J32" s="132"/>
      <c r="K32" s="132" t="s">
        <v>1</v>
      </c>
      <c r="L32" s="132"/>
      <c r="M32" s="132" t="s">
        <v>1</v>
      </c>
      <c r="N32" s="132"/>
      <c r="O32" s="132" t="s">
        <v>1</v>
      </c>
      <c r="P32" s="132"/>
      <c r="Q32" s="132" t="s">
        <v>1</v>
      </c>
      <c r="R32" s="132"/>
      <c r="S32" s="132" t="s">
        <v>1</v>
      </c>
      <c r="T32" s="132"/>
      <c r="U32" s="132" t="s">
        <v>1</v>
      </c>
      <c r="V32" s="132"/>
      <c r="W32" s="132" t="s">
        <v>1</v>
      </c>
      <c r="X32" s="132"/>
      <c r="Y32" s="132" t="s">
        <v>1</v>
      </c>
      <c r="Z32" s="132"/>
      <c r="AA32" s="132" t="s">
        <v>1</v>
      </c>
      <c r="AB32" s="132"/>
      <c r="AC32" s="132" t="s">
        <v>1</v>
      </c>
      <c r="AD32" s="132"/>
      <c r="AE32" s="132" t="s">
        <v>1</v>
      </c>
      <c r="AF32" s="132"/>
      <c r="AG32" s="132"/>
      <c r="AH32" s="132"/>
      <c r="AI32" s="132"/>
      <c r="AJ32" s="132" t="s">
        <v>1</v>
      </c>
      <c r="AM32" s="132" t="s">
        <v>1</v>
      </c>
      <c r="AV32" s="132" t="s">
        <v>1</v>
      </c>
      <c r="AY32" s="132" t="s">
        <v>1</v>
      </c>
    </row>
    <row r="36" spans="9:48" x14ac:dyDescent="0.2">
      <c r="I36" t="s">
        <v>1</v>
      </c>
      <c r="K36" t="s">
        <v>1</v>
      </c>
    </row>
    <row r="38" spans="9:48" x14ac:dyDescent="0.2">
      <c r="AV38" t="s">
        <v>1</v>
      </c>
    </row>
  </sheetData>
  <mergeCells count="42">
    <mergeCell ref="W4:X4"/>
    <mergeCell ref="A4:B4"/>
    <mergeCell ref="C4:D4"/>
    <mergeCell ref="E4:F4"/>
    <mergeCell ref="G4:H4"/>
    <mergeCell ref="I4:J4"/>
    <mergeCell ref="K4:L4"/>
    <mergeCell ref="M4:N4"/>
    <mergeCell ref="O4:P4"/>
    <mergeCell ref="Q4:R4"/>
    <mergeCell ref="S4:T4"/>
    <mergeCell ref="U4:V4"/>
    <mergeCell ref="AJ5:AJ6"/>
    <mergeCell ref="AK5:AK6"/>
    <mergeCell ref="Y4:Z4"/>
    <mergeCell ref="AA4:AB4"/>
    <mergeCell ref="AC4:AD4"/>
    <mergeCell ref="AE4:AF4"/>
    <mergeCell ref="AG4:AH4"/>
    <mergeCell ref="AJ4:AK4"/>
    <mergeCell ref="AM4:AN4"/>
    <mergeCell ref="AP4:AQ4"/>
    <mergeCell ref="AS4:AT4"/>
    <mergeCell ref="AV4:AW4"/>
    <mergeCell ref="AY4:AZ4"/>
    <mergeCell ref="Y7:Z7"/>
    <mergeCell ref="C7:D7"/>
    <mergeCell ref="E7:F7"/>
    <mergeCell ref="G7:H7"/>
    <mergeCell ref="I7:J7"/>
    <mergeCell ref="K7:L7"/>
    <mergeCell ref="M7:N7"/>
    <mergeCell ref="O7:P7"/>
    <mergeCell ref="Q7:R7"/>
    <mergeCell ref="S7:T7"/>
    <mergeCell ref="U7:V7"/>
    <mergeCell ref="W7:X7"/>
    <mergeCell ref="AA7:AB7"/>
    <mergeCell ref="AC7:AD7"/>
    <mergeCell ref="AE7:AF7"/>
    <mergeCell ref="AJ7:AK7"/>
    <mergeCell ref="AM7:AN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38"/>
  <sheetViews>
    <sheetView workbookViewId="0"/>
  </sheetViews>
  <sheetFormatPr defaultRowHeight="12.75" x14ac:dyDescent="0.2"/>
  <cols>
    <col min="9" max="9" width="13.28515625" customWidth="1"/>
    <col min="10" max="10" width="11.42578125" customWidth="1"/>
    <col min="11" max="12" width="11.28515625" customWidth="1"/>
    <col min="13" max="13" width="12" customWidth="1"/>
    <col min="14" max="14" width="11.7109375" customWidth="1"/>
    <col min="42" max="42" width="9.140625" bestFit="1" customWidth="1"/>
    <col min="48" max="48" width="12.7109375" customWidth="1"/>
    <col min="49" max="49" width="13.42578125" customWidth="1"/>
  </cols>
  <sheetData>
    <row r="1" spans="1:52" ht="15.75" x14ac:dyDescent="0.25">
      <c r="A1" s="179"/>
      <c r="B1" s="83"/>
      <c r="C1" s="125" t="s">
        <v>80</v>
      </c>
      <c r="D1" s="83"/>
      <c r="E1" s="144"/>
      <c r="F1" s="143"/>
      <c r="G1" s="144"/>
      <c r="H1" s="144"/>
      <c r="I1" s="84"/>
      <c r="J1" s="179"/>
      <c r="K1" s="180"/>
      <c r="L1" s="179"/>
      <c r="M1" s="180"/>
      <c r="N1" s="179"/>
      <c r="O1" s="144"/>
      <c r="P1" s="179"/>
      <c r="Q1" s="180"/>
      <c r="R1" s="179"/>
      <c r="S1" s="180"/>
      <c r="T1" s="179"/>
      <c r="U1" s="180"/>
      <c r="V1" s="179"/>
      <c r="W1" s="180"/>
      <c r="X1" s="179"/>
      <c r="Y1" s="181"/>
      <c r="Z1" s="182"/>
      <c r="AA1" s="180"/>
      <c r="AB1" s="179"/>
      <c r="AC1" s="181"/>
      <c r="AD1" s="179"/>
      <c r="AE1" s="180"/>
      <c r="AF1" s="179"/>
      <c r="AG1" s="179"/>
      <c r="AH1" s="179"/>
      <c r="AI1" s="179"/>
      <c r="AJ1" s="180"/>
      <c r="AK1" s="179"/>
      <c r="AL1" s="179"/>
      <c r="AM1" s="180"/>
      <c r="AN1" s="179"/>
      <c r="AO1" s="179"/>
      <c r="AP1" s="179"/>
      <c r="AQ1" s="179"/>
      <c r="AR1" s="179"/>
      <c r="AS1" s="183"/>
      <c r="AT1" s="183"/>
      <c r="AU1" s="183"/>
      <c r="AV1" s="179"/>
      <c r="AW1" s="179"/>
      <c r="AX1" s="179"/>
      <c r="AY1" s="184"/>
      <c r="AZ1" s="179"/>
    </row>
    <row r="2" spans="1:52" x14ac:dyDescent="0.2">
      <c r="A2" s="185"/>
      <c r="B2" s="143" t="s">
        <v>1</v>
      </c>
      <c r="C2" s="144"/>
      <c r="D2" s="143"/>
      <c r="E2" s="144"/>
      <c r="F2" s="143"/>
      <c r="G2" s="144"/>
      <c r="H2" s="144"/>
      <c r="I2" s="143"/>
      <c r="J2" s="179"/>
      <c r="K2" s="180"/>
      <c r="L2" s="179"/>
      <c r="M2" s="180"/>
      <c r="N2" s="179"/>
      <c r="O2" s="144"/>
      <c r="P2" s="179"/>
      <c r="Q2" s="180"/>
      <c r="R2" s="179"/>
      <c r="S2" s="180"/>
      <c r="T2" s="179"/>
      <c r="U2" s="126"/>
      <c r="V2" s="179"/>
      <c r="W2" s="126"/>
      <c r="X2" s="179"/>
      <c r="Y2" s="181"/>
      <c r="Z2" s="186"/>
      <c r="AA2" s="180"/>
      <c r="AB2" s="179"/>
      <c r="AC2" s="181"/>
      <c r="AD2" s="179"/>
      <c r="AE2" s="180"/>
      <c r="AF2" s="179"/>
      <c r="AG2" s="179"/>
      <c r="AH2" s="179"/>
      <c r="AI2" s="179"/>
      <c r="AJ2" s="180"/>
      <c r="AK2" s="179"/>
      <c r="AL2" s="179"/>
      <c r="AM2" s="180"/>
      <c r="AN2" s="179"/>
      <c r="AO2" s="179"/>
      <c r="AP2" s="87" t="s">
        <v>2</v>
      </c>
      <c r="AQ2" s="179"/>
      <c r="AR2" s="179"/>
      <c r="AS2" s="183"/>
      <c r="AT2" s="183"/>
      <c r="AU2" s="183"/>
      <c r="AV2" s="179"/>
      <c r="AW2" s="179"/>
      <c r="AX2" s="179"/>
      <c r="AY2" s="184"/>
      <c r="AZ2" s="179"/>
    </row>
    <row r="3" spans="1:52" ht="13.5" thickBot="1" x14ac:dyDescent="0.25">
      <c r="A3" s="187"/>
      <c r="B3" s="143" t="s">
        <v>1</v>
      </c>
      <c r="C3" s="144" t="s">
        <v>1</v>
      </c>
      <c r="D3" s="143"/>
      <c r="E3" s="144"/>
      <c r="F3" s="143"/>
      <c r="G3" s="144"/>
      <c r="H3" s="144"/>
      <c r="I3" s="143"/>
      <c r="J3" s="179"/>
      <c r="K3" s="180"/>
      <c r="L3" s="179"/>
      <c r="M3" s="180"/>
      <c r="N3" s="179"/>
      <c r="O3" s="144"/>
      <c r="P3" s="179"/>
      <c r="Q3" s="180"/>
      <c r="R3" s="179"/>
      <c r="S3" s="180"/>
      <c r="T3" s="179"/>
      <c r="U3" s="126"/>
      <c r="V3" s="179"/>
      <c r="W3" s="188"/>
      <c r="X3" s="189"/>
      <c r="Y3" s="181"/>
      <c r="Z3" s="187"/>
      <c r="AA3" s="180"/>
      <c r="AB3" s="179"/>
      <c r="AC3" s="180"/>
      <c r="AD3" s="186"/>
      <c r="AE3" s="181"/>
      <c r="AF3" s="186"/>
      <c r="AG3" s="186"/>
      <c r="AH3" s="186"/>
      <c r="AI3" s="179"/>
      <c r="AJ3" s="180"/>
      <c r="AK3" s="179"/>
      <c r="AL3" s="179"/>
      <c r="AM3" s="180"/>
      <c r="AN3" s="179"/>
      <c r="AO3" s="179"/>
      <c r="AP3" s="87"/>
      <c r="AQ3" s="179"/>
      <c r="AR3" s="179"/>
      <c r="AS3" s="183"/>
      <c r="AT3" s="183"/>
      <c r="AU3" s="183"/>
      <c r="AV3" s="186"/>
      <c r="AW3" s="186"/>
      <c r="AX3" s="179"/>
      <c r="AY3" s="184"/>
      <c r="AZ3" s="179"/>
    </row>
    <row r="4" spans="1:52" ht="25.5" customHeight="1" x14ac:dyDescent="0.2">
      <c r="A4" s="295" t="s">
        <v>81</v>
      </c>
      <c r="B4" s="284"/>
      <c r="C4" s="296" t="s">
        <v>4</v>
      </c>
      <c r="D4" s="297"/>
      <c r="E4" s="296" t="s">
        <v>5</v>
      </c>
      <c r="F4" s="297"/>
      <c r="G4" s="298" t="s">
        <v>6</v>
      </c>
      <c r="H4" s="299"/>
      <c r="I4" s="283" t="s">
        <v>7</v>
      </c>
      <c r="J4" s="293"/>
      <c r="K4" s="283" t="s">
        <v>8</v>
      </c>
      <c r="L4" s="293"/>
      <c r="M4" s="301" t="s">
        <v>9</v>
      </c>
      <c r="N4" s="302"/>
      <c r="O4" s="296" t="s">
        <v>10</v>
      </c>
      <c r="P4" s="297"/>
      <c r="Q4" s="296" t="s">
        <v>11</v>
      </c>
      <c r="R4" s="297"/>
      <c r="S4" s="283" t="s">
        <v>12</v>
      </c>
      <c r="T4" s="293"/>
      <c r="U4" s="283" t="s">
        <v>13</v>
      </c>
      <c r="V4" s="293"/>
      <c r="W4" s="283" t="s">
        <v>14</v>
      </c>
      <c r="X4" s="293"/>
      <c r="Y4" s="286" t="s">
        <v>15</v>
      </c>
      <c r="Z4" s="303"/>
      <c r="AA4" s="279" t="s">
        <v>16</v>
      </c>
      <c r="AB4" s="282"/>
      <c r="AC4" s="291" t="s">
        <v>65</v>
      </c>
      <c r="AD4" s="304"/>
      <c r="AE4" s="291" t="s">
        <v>17</v>
      </c>
      <c r="AF4" s="282"/>
      <c r="AG4" s="283" t="s">
        <v>18</v>
      </c>
      <c r="AH4" s="284"/>
      <c r="AI4" s="89"/>
      <c r="AJ4" s="300" t="s">
        <v>19</v>
      </c>
      <c r="AK4" s="284"/>
      <c r="AL4" s="89"/>
      <c r="AM4" s="286" t="s">
        <v>20</v>
      </c>
      <c r="AN4" s="284"/>
      <c r="AO4" s="89"/>
      <c r="AP4" s="287" t="s">
        <v>21</v>
      </c>
      <c r="AQ4" s="288"/>
      <c r="AR4" s="89"/>
      <c r="AS4" s="289" t="s">
        <v>22</v>
      </c>
      <c r="AT4" s="290"/>
      <c r="AU4" s="90"/>
      <c r="AV4" s="291" t="s">
        <v>23</v>
      </c>
      <c r="AW4" s="292"/>
      <c r="AX4" s="89"/>
      <c r="AY4" s="283" t="s">
        <v>24</v>
      </c>
      <c r="AZ4" s="293"/>
    </row>
    <row r="5" spans="1:52" x14ac:dyDescent="0.2">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75" t="s">
        <v>29</v>
      </c>
      <c r="AK5" s="277" t="s">
        <v>30</v>
      </c>
      <c r="AL5" s="95"/>
      <c r="AM5" s="127" t="s">
        <v>1</v>
      </c>
      <c r="AN5" s="94" t="s">
        <v>29</v>
      </c>
      <c r="AO5" s="95"/>
      <c r="AP5" s="93" t="s">
        <v>1</v>
      </c>
      <c r="AQ5" s="94" t="s">
        <v>29</v>
      </c>
      <c r="AR5" s="95"/>
      <c r="AS5" s="96" t="s">
        <v>1</v>
      </c>
      <c r="AT5" s="97" t="s">
        <v>29</v>
      </c>
      <c r="AU5" s="98"/>
      <c r="AV5" s="93" t="s">
        <v>1</v>
      </c>
      <c r="AW5" s="94" t="s">
        <v>29</v>
      </c>
      <c r="AX5" s="95"/>
      <c r="AY5" s="128" t="s">
        <v>1</v>
      </c>
      <c r="AZ5" s="94" t="s">
        <v>29</v>
      </c>
    </row>
    <row r="6" spans="1:52" x14ac:dyDescent="0.2">
      <c r="A6" s="151" t="s">
        <v>31</v>
      </c>
      <c r="B6" s="152" t="s">
        <v>32</v>
      </c>
      <c r="C6" s="150" t="s">
        <v>29</v>
      </c>
      <c r="D6" s="146" t="s">
        <v>33</v>
      </c>
      <c r="E6" s="150" t="s">
        <v>29</v>
      </c>
      <c r="F6" s="146" t="s">
        <v>33</v>
      </c>
      <c r="G6" s="150" t="s">
        <v>29</v>
      </c>
      <c r="H6" s="146" t="s">
        <v>33</v>
      </c>
      <c r="I6" s="147" t="s">
        <v>29</v>
      </c>
      <c r="J6" s="146" t="s">
        <v>33</v>
      </c>
      <c r="K6" s="150" t="s">
        <v>29</v>
      </c>
      <c r="L6" s="146" t="s">
        <v>33</v>
      </c>
      <c r="M6" s="150" t="s">
        <v>29</v>
      </c>
      <c r="N6" s="146" t="s">
        <v>33</v>
      </c>
      <c r="O6" s="150" t="s">
        <v>29</v>
      </c>
      <c r="P6" s="146" t="s">
        <v>33</v>
      </c>
      <c r="Q6" s="150" t="s">
        <v>29</v>
      </c>
      <c r="R6" s="146" t="s">
        <v>33</v>
      </c>
      <c r="S6" s="150" t="s">
        <v>29</v>
      </c>
      <c r="T6" s="146" t="s">
        <v>33</v>
      </c>
      <c r="U6" s="150" t="s">
        <v>29</v>
      </c>
      <c r="V6" s="146" t="s">
        <v>33</v>
      </c>
      <c r="W6" s="150" t="s">
        <v>29</v>
      </c>
      <c r="X6" s="146" t="s">
        <v>33</v>
      </c>
      <c r="Y6" s="150" t="s">
        <v>29</v>
      </c>
      <c r="Z6" s="146" t="s">
        <v>33</v>
      </c>
      <c r="AA6" s="150" t="s">
        <v>29</v>
      </c>
      <c r="AB6" s="146" t="s">
        <v>33</v>
      </c>
      <c r="AC6" s="150" t="s">
        <v>29</v>
      </c>
      <c r="AD6" s="146" t="s">
        <v>33</v>
      </c>
      <c r="AE6" s="150" t="s">
        <v>29</v>
      </c>
      <c r="AF6" s="146" t="s">
        <v>33</v>
      </c>
      <c r="AG6" s="147" t="s">
        <v>29</v>
      </c>
      <c r="AH6" s="146" t="s">
        <v>33</v>
      </c>
      <c r="AI6" s="104"/>
      <c r="AJ6" s="276"/>
      <c r="AK6" s="278"/>
      <c r="AL6" s="104"/>
      <c r="AM6" s="150" t="s">
        <v>29</v>
      </c>
      <c r="AN6" s="146" t="s">
        <v>33</v>
      </c>
      <c r="AO6" s="104"/>
      <c r="AP6" s="147" t="s">
        <v>29</v>
      </c>
      <c r="AQ6" s="146" t="s">
        <v>33</v>
      </c>
      <c r="AR6" s="104"/>
      <c r="AS6" s="148" t="s">
        <v>29</v>
      </c>
      <c r="AT6" s="149" t="s">
        <v>33</v>
      </c>
      <c r="AU6" s="107"/>
      <c r="AV6" s="147" t="s">
        <v>29</v>
      </c>
      <c r="AW6" s="146" t="s">
        <v>33</v>
      </c>
      <c r="AX6" s="104"/>
      <c r="AY6" s="145" t="s">
        <v>29</v>
      </c>
      <c r="AZ6" s="146" t="s">
        <v>33</v>
      </c>
    </row>
    <row r="7" spans="1:52" ht="37.5" customHeight="1" thickBot="1" x14ac:dyDescent="0.25">
      <c r="A7" s="108"/>
      <c r="B7" s="109"/>
      <c r="C7" s="270" t="s">
        <v>34</v>
      </c>
      <c r="D7" s="271"/>
      <c r="E7" s="270" t="s">
        <v>35</v>
      </c>
      <c r="F7" s="271"/>
      <c r="G7" s="270" t="s">
        <v>36</v>
      </c>
      <c r="H7" s="271"/>
      <c r="I7" s="270" t="s">
        <v>37</v>
      </c>
      <c r="J7" s="271"/>
      <c r="K7" s="270" t="s">
        <v>38</v>
      </c>
      <c r="L7" s="271"/>
      <c r="M7" s="270" t="s">
        <v>39</v>
      </c>
      <c r="N7" s="271"/>
      <c r="O7" s="270" t="s">
        <v>10</v>
      </c>
      <c r="P7" s="271"/>
      <c r="Q7" s="270" t="s">
        <v>40</v>
      </c>
      <c r="R7" s="271"/>
      <c r="S7" s="270" t="s">
        <v>41</v>
      </c>
      <c r="T7" s="271"/>
      <c r="U7" s="270" t="s">
        <v>42</v>
      </c>
      <c r="V7" s="271"/>
      <c r="W7" s="270" t="s">
        <v>14</v>
      </c>
      <c r="X7" s="271"/>
      <c r="Y7" s="270" t="s">
        <v>15</v>
      </c>
      <c r="Z7" s="271"/>
      <c r="AA7" s="270" t="s">
        <v>43</v>
      </c>
      <c r="AB7" s="271"/>
      <c r="AC7" s="270"/>
      <c r="AD7" s="271"/>
      <c r="AE7" s="270"/>
      <c r="AF7" s="271"/>
      <c r="AG7" s="110"/>
      <c r="AH7" s="111"/>
      <c r="AI7" s="112"/>
      <c r="AJ7" s="270" t="s">
        <v>44</v>
      </c>
      <c r="AK7" s="271"/>
      <c r="AL7" s="112"/>
      <c r="AM7" s="270" t="s">
        <v>45</v>
      </c>
      <c r="AN7" s="271"/>
      <c r="AO7" s="112"/>
      <c r="AP7" s="110"/>
      <c r="AQ7" s="109"/>
      <c r="AR7" s="112"/>
      <c r="AS7" s="113"/>
      <c r="AT7" s="114"/>
      <c r="AU7" s="98"/>
      <c r="AV7" s="110"/>
      <c r="AW7" s="111"/>
      <c r="AX7" s="112"/>
      <c r="AY7" s="131"/>
      <c r="AZ7" s="109"/>
    </row>
    <row r="8" spans="1:52" x14ac:dyDescent="0.2">
      <c r="A8" s="190"/>
      <c r="B8" s="191"/>
      <c r="C8" s="192"/>
      <c r="D8" s="191"/>
      <c r="E8" s="192"/>
      <c r="F8" s="191"/>
      <c r="G8" s="192"/>
      <c r="H8" s="191"/>
      <c r="I8" s="190"/>
      <c r="J8" s="191"/>
      <c r="K8" s="192"/>
      <c r="L8" s="191"/>
      <c r="M8" s="192"/>
      <c r="N8" s="191"/>
      <c r="O8" s="192"/>
      <c r="P8" s="191"/>
      <c r="Q8" s="192"/>
      <c r="R8" s="191"/>
      <c r="S8" s="192"/>
      <c r="T8" s="191"/>
      <c r="U8" s="227"/>
      <c r="V8" s="193"/>
      <c r="W8" s="192"/>
      <c r="X8" s="191"/>
      <c r="Y8" s="192"/>
      <c r="Z8" s="191"/>
      <c r="AA8" s="194"/>
      <c r="AB8" s="226"/>
      <c r="AC8" s="192"/>
      <c r="AD8" s="191"/>
      <c r="AE8" s="192"/>
      <c r="AF8" s="191"/>
      <c r="AG8" s="190"/>
      <c r="AH8" s="193"/>
      <c r="AI8" s="197"/>
      <c r="AJ8" s="192"/>
      <c r="AK8" s="191"/>
      <c r="AL8" s="197"/>
      <c r="AM8" s="192"/>
      <c r="AN8" s="191"/>
      <c r="AO8" s="197"/>
      <c r="AP8" s="190"/>
      <c r="AQ8" s="191"/>
      <c r="AR8" s="197"/>
      <c r="AS8" s="199"/>
      <c r="AT8" s="200"/>
      <c r="AU8" s="201"/>
      <c r="AV8" s="193"/>
      <c r="AW8" s="193"/>
      <c r="AX8" s="197"/>
      <c r="AY8" s="199"/>
      <c r="AZ8" s="191"/>
    </row>
    <row r="9" spans="1:52" x14ac:dyDescent="0.2">
      <c r="A9" s="116">
        <v>2017</v>
      </c>
      <c r="B9" s="117" t="s">
        <v>46</v>
      </c>
      <c r="C9" s="134">
        <v>126353</v>
      </c>
      <c r="D9" s="198">
        <f>IF(C9&gt;0,C9,"")</f>
        <v>126353</v>
      </c>
      <c r="E9" s="134">
        <v>1656</v>
      </c>
      <c r="F9" s="198">
        <f>IF(E9&gt;0,E9,"")</f>
        <v>1656</v>
      </c>
      <c r="G9" s="134">
        <v>300825</v>
      </c>
      <c r="H9" s="198">
        <f>IF(G9&gt;0,G9,"")</f>
        <v>300825</v>
      </c>
      <c r="I9" s="140">
        <v>529535</v>
      </c>
      <c r="J9" s="198">
        <f>IF(I9&gt;0,I9,"")</f>
        <v>529535</v>
      </c>
      <c r="K9" s="140">
        <v>192481</v>
      </c>
      <c r="L9" s="198">
        <f>IF(K9&gt;0,K9,"")</f>
        <v>192481</v>
      </c>
      <c r="M9" s="134">
        <v>6136</v>
      </c>
      <c r="N9" s="198">
        <f>IF(M9&gt;0,M9,"")</f>
        <v>6136</v>
      </c>
      <c r="O9" s="141">
        <v>19017</v>
      </c>
      <c r="P9" s="198">
        <f>IF(O9&gt;0,O9,"")</f>
        <v>19017</v>
      </c>
      <c r="Q9" s="141">
        <v>190225</v>
      </c>
      <c r="R9" s="198">
        <f>IF(Q9&gt;0,Q9,"")</f>
        <v>190225</v>
      </c>
      <c r="S9" s="142">
        <v>413570</v>
      </c>
      <c r="T9" s="198">
        <f>IF(S9&gt;0,S9,"")</f>
        <v>413570</v>
      </c>
      <c r="U9" s="141">
        <v>131635</v>
      </c>
      <c r="V9" s="198">
        <f>IF(U9&gt;0,U9,"")</f>
        <v>131635</v>
      </c>
      <c r="W9" s="141">
        <v>8195</v>
      </c>
      <c r="X9" s="198">
        <f>IF(W9&gt;0,W9,"")</f>
        <v>8195</v>
      </c>
      <c r="Y9" s="141">
        <v>42238</v>
      </c>
      <c r="Z9" s="198">
        <f>IF(Y9&gt;0,Y9,"")</f>
        <v>42238</v>
      </c>
      <c r="AA9" s="141">
        <v>463</v>
      </c>
      <c r="AB9" s="198">
        <f>IF(AA9&gt;0,AA9,"")</f>
        <v>463</v>
      </c>
      <c r="AC9" s="134">
        <v>19497</v>
      </c>
      <c r="AD9" s="198">
        <f>IF(AC9&gt;0,AC9,"")</f>
        <v>19497</v>
      </c>
      <c r="AE9" s="140">
        <v>124</v>
      </c>
      <c r="AF9" s="198">
        <f>IF(AE9&gt;0,AE9,"")</f>
        <v>124</v>
      </c>
      <c r="AG9" s="204">
        <f t="shared" ref="AG9:AG18" si="0">C9+E9+G9+I9+K9+M9+O9+Q9+S9+U9+W9+Y9+AA9+AC9+AE9</f>
        <v>1981950</v>
      </c>
      <c r="AH9" s="205">
        <f>IF(AG9&gt;0,AG9,"")</f>
        <v>1981950</v>
      </c>
      <c r="AI9" s="206"/>
      <c r="AJ9" s="134">
        <v>380</v>
      </c>
      <c r="AK9" s="198">
        <f>IF(AJ9&gt;0,AJ9,"")</f>
        <v>380</v>
      </c>
      <c r="AL9" s="206"/>
      <c r="AM9" s="140">
        <v>23009</v>
      </c>
      <c r="AN9" s="198">
        <f>IF(AM9&gt;0,AM9,"")</f>
        <v>23009</v>
      </c>
      <c r="AO9" s="206"/>
      <c r="AP9" s="140">
        <f t="shared" ref="AP9:AP18" si="1">AG9+AJ9+AM9</f>
        <v>2005339</v>
      </c>
      <c r="AQ9" s="207">
        <f>IF(AP9&gt;0,AP9,"")</f>
        <v>2005339</v>
      </c>
      <c r="AR9" s="206"/>
      <c r="AS9" s="134">
        <v>0</v>
      </c>
      <c r="AT9" s="198" t="str">
        <f>IF(AS9&gt;0,AS9,"")</f>
        <v/>
      </c>
      <c r="AU9" s="206"/>
      <c r="AV9" s="208">
        <f t="shared" ref="AV9:AV18" si="2">AP9+AS9</f>
        <v>2005339</v>
      </c>
      <c r="AW9" s="207">
        <f>IF(AV9&gt;0,AV9,"")</f>
        <v>2005339</v>
      </c>
      <c r="AX9" s="206"/>
      <c r="AY9" s="134">
        <v>91527</v>
      </c>
      <c r="AZ9" s="198">
        <f>IF(AY9&gt;0,AY9,"")</f>
        <v>91527</v>
      </c>
    </row>
    <row r="10" spans="1:52" x14ac:dyDescent="0.2">
      <c r="A10" s="116">
        <v>2017</v>
      </c>
      <c r="B10" s="117" t="s">
        <v>47</v>
      </c>
      <c r="C10" s="132">
        <v>126358</v>
      </c>
      <c r="D10" s="198">
        <f>IF(C10&gt;0,(AVERAGE(C$9:C10)),"")</f>
        <v>126355.5</v>
      </c>
      <c r="E10" s="132">
        <v>1650</v>
      </c>
      <c r="F10" s="198">
        <f>IF(E10&gt;0,(AVERAGE(E$9:E10)),"")</f>
        <v>1653</v>
      </c>
      <c r="G10" s="132">
        <v>299872</v>
      </c>
      <c r="H10" s="198">
        <f>IF(G10&gt;0,(AVERAGE(G$9:G10)),"")</f>
        <v>300348.5</v>
      </c>
      <c r="I10" s="132">
        <v>522489</v>
      </c>
      <c r="J10" s="198">
        <f>IF(I10&gt;0,(AVERAGE(I$9:I10)),"")</f>
        <v>526012</v>
      </c>
      <c r="K10" s="132">
        <v>189610</v>
      </c>
      <c r="L10" s="198">
        <f>IF(K10&gt;0,(AVERAGE(K$9:K10)),"")</f>
        <v>191045.5</v>
      </c>
      <c r="M10" s="132">
        <v>6105</v>
      </c>
      <c r="N10" s="198">
        <f>IF(M10&gt;0,(AVERAGE(M$9:M10)),"")</f>
        <v>6120.5</v>
      </c>
      <c r="O10" s="132">
        <v>18842</v>
      </c>
      <c r="P10" s="198">
        <f>IF(O10&gt;0,(AVERAGE(O$9:O10)),"")</f>
        <v>18929.5</v>
      </c>
      <c r="Q10" s="132">
        <v>194906</v>
      </c>
      <c r="R10" s="198">
        <f>IF(Q10&gt;0,(AVERAGE(Q$9:Q10)),"")</f>
        <v>192565.5</v>
      </c>
      <c r="S10" s="132">
        <v>415281</v>
      </c>
      <c r="T10" s="198">
        <f>IF(S10&gt;0,(AVERAGE(S$9:S10)),"")</f>
        <v>414425.5</v>
      </c>
      <c r="U10" s="132">
        <v>132593</v>
      </c>
      <c r="V10" s="198">
        <f>IF(U10&gt;0,(AVERAGE(U$9:U10)),"")</f>
        <v>132114</v>
      </c>
      <c r="W10" s="132">
        <v>8253</v>
      </c>
      <c r="X10" s="198">
        <f>IF(W10&gt;0,(AVERAGE(W$9:W10)),"")</f>
        <v>8224</v>
      </c>
      <c r="Y10" s="132">
        <v>41953</v>
      </c>
      <c r="Z10" s="198">
        <f>IF(Y10&gt;0,(AVERAGE(Y$9:Y10)),"")</f>
        <v>42095.5</v>
      </c>
      <c r="AA10" s="132">
        <v>454</v>
      </c>
      <c r="AB10" s="198">
        <f>IF(AA10&gt;0,(AVERAGE(AA$9:AA10)),"")</f>
        <v>458.5</v>
      </c>
      <c r="AC10" s="132">
        <v>19553</v>
      </c>
      <c r="AD10" s="198">
        <f>IF(AC10&gt;0,(AVERAGE(AC$9:AC10)),"")</f>
        <v>19525</v>
      </c>
      <c r="AE10" s="132">
        <v>100</v>
      </c>
      <c r="AF10" s="198">
        <f>IF(AE10&gt;0,(AVERAGE(AE$9:AE10)),"")</f>
        <v>112</v>
      </c>
      <c r="AG10" s="204">
        <f t="shared" si="0"/>
        <v>1978019</v>
      </c>
      <c r="AH10" s="205">
        <f>IF(AG10&gt;0,(AVERAGE(AG$9:AG10)),"")</f>
        <v>1979984.5</v>
      </c>
      <c r="AI10" s="206"/>
      <c r="AJ10" s="132">
        <v>313</v>
      </c>
      <c r="AK10" s="198">
        <f>IF(AJ10&gt;0,(AVERAGE(AJ$9:AJ10)),"")</f>
        <v>346.5</v>
      </c>
      <c r="AL10" s="206"/>
      <c r="AM10" s="132">
        <v>23202</v>
      </c>
      <c r="AN10" s="198">
        <f>IF(AM10&gt;0,(AVERAGE(AM$9:AM10)),"")</f>
        <v>23105.5</v>
      </c>
      <c r="AO10" s="206"/>
      <c r="AP10" s="140">
        <f t="shared" si="1"/>
        <v>2001534</v>
      </c>
      <c r="AQ10" s="207">
        <f>IF(AP10&gt;0,(AVERAGE(AP$9:AP10)),"")</f>
        <v>2003436.5</v>
      </c>
      <c r="AR10" s="206"/>
      <c r="AS10" s="134">
        <v>0</v>
      </c>
      <c r="AT10" s="198" t="str">
        <f>IF(AS10&gt;0,(AVERAGE(AS$9:AS10)),"")</f>
        <v/>
      </c>
      <c r="AU10" s="206"/>
      <c r="AV10" s="208">
        <f t="shared" si="2"/>
        <v>2001534</v>
      </c>
      <c r="AW10" s="207">
        <f>IF(AV10&gt;0,(AVERAGE(AV$9:AV10)),"")</f>
        <v>2003436.5</v>
      </c>
      <c r="AX10" s="206"/>
      <c r="AY10" s="132">
        <v>91699</v>
      </c>
      <c r="AZ10" s="198">
        <f>IF(AY10&gt;0,(AVERAGE(AY$9:AY10)),"")</f>
        <v>91613</v>
      </c>
    </row>
    <row r="11" spans="1:52" x14ac:dyDescent="0.2">
      <c r="A11" s="116">
        <v>2017</v>
      </c>
      <c r="B11" s="117" t="s">
        <v>48</v>
      </c>
      <c r="C11" s="154">
        <v>126178</v>
      </c>
      <c r="D11" s="198">
        <f>IF(C11&gt;0,(AVERAGE(C$9:C11)),"")</f>
        <v>126296.33333333333</v>
      </c>
      <c r="E11" s="134">
        <v>1648</v>
      </c>
      <c r="F11" s="198">
        <f>IF(E11&gt;0,(AVERAGE(E$9:E11)),"")</f>
        <v>1651.3333333333333</v>
      </c>
      <c r="G11" s="134">
        <v>300312</v>
      </c>
      <c r="H11" s="198">
        <f>IF(G11&gt;0,(AVERAGE(G$9:G11)),"")</f>
        <v>300336.33333333331</v>
      </c>
      <c r="I11" s="210">
        <v>519223</v>
      </c>
      <c r="J11" s="198">
        <f>IF(I11&gt;0,(AVERAGE(I$9:I11)),"")</f>
        <v>523749</v>
      </c>
      <c r="K11" s="210">
        <v>188639</v>
      </c>
      <c r="L11" s="198">
        <f>IF(K11&gt;0,(AVERAGE(K$9:K11)),"")</f>
        <v>190243.33333333334</v>
      </c>
      <c r="M11" s="154">
        <v>6138</v>
      </c>
      <c r="N11" s="198">
        <f>IF(M11&gt;0,(AVERAGE(M$9:M11)),"")</f>
        <v>6126.333333333333</v>
      </c>
      <c r="O11" s="141">
        <v>18935</v>
      </c>
      <c r="P11" s="198">
        <f>IF(O11&gt;0,(AVERAGE(O$9:O11)),"")</f>
        <v>18931.333333333332</v>
      </c>
      <c r="Q11" s="141">
        <v>201183</v>
      </c>
      <c r="R11" s="198">
        <f>IF(Q11&gt;0,(AVERAGE(Q$9:Q11)),"")</f>
        <v>195438</v>
      </c>
      <c r="S11" s="142">
        <v>418302</v>
      </c>
      <c r="T11" s="198">
        <f>IF(S11&gt;0,(AVERAGE(S$9:S11)),"")</f>
        <v>415717.66666666669</v>
      </c>
      <c r="U11" s="141">
        <v>133862</v>
      </c>
      <c r="V11" s="198">
        <f>IF(U11&gt;0,(AVERAGE(U$9:U11)),"")</f>
        <v>132696.66666666666</v>
      </c>
      <c r="W11" s="141">
        <v>8145</v>
      </c>
      <c r="X11" s="198">
        <f>IF(W11&gt;0,(AVERAGE(W$9:W11)),"")</f>
        <v>8197.6666666666661</v>
      </c>
      <c r="Y11" s="141">
        <v>41914</v>
      </c>
      <c r="Z11" s="198">
        <f>IF(Y11&gt;0,(AVERAGE(Y$9:Y11)),"")</f>
        <v>42035</v>
      </c>
      <c r="AA11" s="141">
        <v>450</v>
      </c>
      <c r="AB11" s="198">
        <f>IF(AA11&gt;0,(AVERAGE(AA$9:AA11)),"")</f>
        <v>455.66666666666669</v>
      </c>
      <c r="AC11" s="134">
        <v>19781</v>
      </c>
      <c r="AD11" s="198">
        <f>IF(AC11&gt;0,(AVERAGE(AC$9:AC11)),"")</f>
        <v>19610.333333333332</v>
      </c>
      <c r="AE11" s="140">
        <v>86</v>
      </c>
      <c r="AF11" s="198">
        <f>IF(AE11&gt;0,(AVERAGE(AE$9:AE11)),"")</f>
        <v>103.33333333333333</v>
      </c>
      <c r="AG11" s="204">
        <f t="shared" si="0"/>
        <v>1984796</v>
      </c>
      <c r="AH11" s="205">
        <f>IF(AG11&gt;0,(AVERAGE(AG$9:AG11)),"")</f>
        <v>1981588.3333333333</v>
      </c>
      <c r="AI11" s="206"/>
      <c r="AJ11" s="134">
        <v>247</v>
      </c>
      <c r="AK11" s="198">
        <f>IF(AJ11&gt;0,(AVERAGE(AJ$9:AJ11)),"")</f>
        <v>313.33333333333331</v>
      </c>
      <c r="AL11" s="206"/>
      <c r="AM11" s="140">
        <v>23495</v>
      </c>
      <c r="AN11" s="198">
        <f>IF(AM11&gt;0,(AVERAGE(AM$9:AM11)),"")</f>
        <v>23235.333333333332</v>
      </c>
      <c r="AO11" s="206"/>
      <c r="AP11" s="140">
        <f t="shared" si="1"/>
        <v>2008538</v>
      </c>
      <c r="AQ11" s="207">
        <f>IF(AP11&gt;0,(AVERAGE(AP$9:AP11)),"")</f>
        <v>2005137</v>
      </c>
      <c r="AR11" s="206"/>
      <c r="AS11" s="134">
        <v>0</v>
      </c>
      <c r="AT11" s="198" t="str">
        <f>IF(AS11&gt;0,(AVERAGE(AS$9:AS11)),"")</f>
        <v/>
      </c>
      <c r="AU11" s="206"/>
      <c r="AV11" s="208">
        <f t="shared" si="2"/>
        <v>2008538</v>
      </c>
      <c r="AW11" s="207">
        <f>IF(AV11&gt;0,(AVERAGE(AV$9:AV11)),"")</f>
        <v>2005137</v>
      </c>
      <c r="AX11" s="206"/>
      <c r="AY11" s="134">
        <v>92500</v>
      </c>
      <c r="AZ11" s="198">
        <f>IF(AY11&gt;0,(AVERAGE(AY$9:AY11)),"")</f>
        <v>91908.666666666672</v>
      </c>
    </row>
    <row r="12" spans="1:52" x14ac:dyDescent="0.2">
      <c r="A12" s="116">
        <v>2017</v>
      </c>
      <c r="B12" s="156" t="s">
        <v>49</v>
      </c>
      <c r="C12" s="134">
        <v>126571</v>
      </c>
      <c r="D12" s="139">
        <f>IF(C12&gt;0,(AVERAGE(C$9:C12)),"")</f>
        <v>126365</v>
      </c>
      <c r="E12" s="134">
        <v>1641</v>
      </c>
      <c r="F12" s="198">
        <f>IF(E12&gt;0,(AVERAGE(E$9:E12)),"")</f>
        <v>1648.75</v>
      </c>
      <c r="G12" s="134">
        <v>300576</v>
      </c>
      <c r="H12" s="203">
        <f>IF(G12&gt;0,(AVERAGE(G$9:G12)),"")</f>
        <v>300396.25</v>
      </c>
      <c r="I12" s="155">
        <v>515930</v>
      </c>
      <c r="J12" s="139">
        <f>IF(I12&gt;0,(AVERAGE(I$9:I12)),"")</f>
        <v>521794.25</v>
      </c>
      <c r="K12" s="155">
        <v>186988</v>
      </c>
      <c r="L12" s="139">
        <f>IF(K12&gt;0,(AVERAGE(K$9:K12)),"")</f>
        <v>189429.5</v>
      </c>
      <c r="M12" s="134">
        <v>5930</v>
      </c>
      <c r="N12" s="212">
        <f>IF(M12&gt;0,(AVERAGE(M$9:M12)),"")</f>
        <v>6077.25</v>
      </c>
      <c r="O12" s="134">
        <v>18812</v>
      </c>
      <c r="P12" s="203">
        <f>IF(O12&gt;0,(AVERAGE(O$9:O12)),"")</f>
        <v>18901.5</v>
      </c>
      <c r="Q12" s="155">
        <v>208005</v>
      </c>
      <c r="R12" s="198">
        <f>IF(Q12&gt;0,(AVERAGE(Q$9:Q12)),"")</f>
        <v>198579.75</v>
      </c>
      <c r="S12" s="134">
        <v>420210</v>
      </c>
      <c r="T12" s="198">
        <f>IF(S12&gt;0,(AVERAGE(S$9:S12)),"")</f>
        <v>416840.75</v>
      </c>
      <c r="U12" s="134">
        <v>135613</v>
      </c>
      <c r="V12" s="198">
        <f>IF(U12&gt;0,(AVERAGE(U$9:U12)),"")</f>
        <v>133425.75</v>
      </c>
      <c r="W12" s="134">
        <v>8165</v>
      </c>
      <c r="X12" s="198">
        <f>IF(W12&gt;0,(AVERAGE(W$9:W12)),"")</f>
        <v>8189.5</v>
      </c>
      <c r="Y12" s="134">
        <v>41762</v>
      </c>
      <c r="Z12" s="198">
        <f>IF(Y12&gt;0,(AVERAGE(Y$9:Y12)),"")</f>
        <v>41966.75</v>
      </c>
      <c r="AA12" s="134">
        <v>457</v>
      </c>
      <c r="AB12" s="198">
        <f>IF(AA12&gt;0,(AVERAGE(AA$9:AA12)),"")</f>
        <v>456</v>
      </c>
      <c r="AC12" s="134">
        <v>19571</v>
      </c>
      <c r="AD12" s="198">
        <f>IF(AC12&gt;0,(AVERAGE(AC$9:AC12)),"")</f>
        <v>19600.5</v>
      </c>
      <c r="AE12" s="134">
        <v>69</v>
      </c>
      <c r="AF12" s="198">
        <f>IF(AE12&gt;0,(AVERAGE(AE$9:AE12)),"")</f>
        <v>94.75</v>
      </c>
      <c r="AG12" s="204">
        <f t="shared" si="0"/>
        <v>1990300</v>
      </c>
      <c r="AH12" s="205">
        <f>IF(AG12&gt;0,(AVERAGE(AG$9:AG12)),"")</f>
        <v>1983766.25</v>
      </c>
      <c r="AI12" s="206"/>
      <c r="AJ12" s="134">
        <v>212</v>
      </c>
      <c r="AK12" s="198">
        <f>IF(AJ12&gt;0,(AVERAGE(AJ$9:AJ12)),"")</f>
        <v>288</v>
      </c>
      <c r="AL12" s="206"/>
      <c r="AM12" s="134">
        <v>23737</v>
      </c>
      <c r="AN12" s="198">
        <f>IF(AM12&gt;0,(AVERAGE(AM$9:AM12)),"")</f>
        <v>23360.75</v>
      </c>
      <c r="AO12" s="206"/>
      <c r="AP12" s="140">
        <f t="shared" si="1"/>
        <v>2014249</v>
      </c>
      <c r="AQ12" s="207">
        <f>IF(AP12&gt;0,(AVERAGE(AP$9:AP12)),"")</f>
        <v>2007415</v>
      </c>
      <c r="AR12" s="206"/>
      <c r="AS12" s="134">
        <v>0</v>
      </c>
      <c r="AT12" s="198" t="str">
        <f>IF(AS12&gt;0,(AVERAGE(AS$9:AS12)),"")</f>
        <v/>
      </c>
      <c r="AU12" s="206"/>
      <c r="AV12" s="208">
        <f t="shared" si="2"/>
        <v>2014249</v>
      </c>
      <c r="AW12" s="207">
        <f>IF(AV12&gt;0,(AVERAGE(AV$9:AV12)),"")</f>
        <v>2007415</v>
      </c>
      <c r="AX12" s="206"/>
      <c r="AY12" s="134">
        <v>92982</v>
      </c>
      <c r="AZ12" s="198">
        <f>IF(AY12&gt;0,(AVERAGE(AY$9:AY12)),"")</f>
        <v>92177</v>
      </c>
    </row>
    <row r="13" spans="1:52" x14ac:dyDescent="0.2">
      <c r="A13" s="116">
        <v>2017</v>
      </c>
      <c r="B13" s="156" t="s">
        <v>50</v>
      </c>
      <c r="C13" s="134">
        <v>126589</v>
      </c>
      <c r="D13" s="139">
        <f>IF(C13&gt;0,(AVERAGE(C$9:C13)),"")</f>
        <v>126409.8</v>
      </c>
      <c r="E13" s="134">
        <v>1634</v>
      </c>
      <c r="F13" s="198">
        <f>IF(E13&gt;0,(AVERAGE(E$9:E13)),"")</f>
        <v>1645.8</v>
      </c>
      <c r="G13" s="134">
        <v>300401</v>
      </c>
      <c r="H13" s="203">
        <f>IF(G13&gt;0,(AVERAGE(G$9:G13)),"")</f>
        <v>300397.2</v>
      </c>
      <c r="I13" s="155">
        <v>514000</v>
      </c>
      <c r="J13" s="139">
        <f>IF(I13&gt;0,(AVERAGE(I$9:I13)),"")</f>
        <v>520235.4</v>
      </c>
      <c r="K13" s="155">
        <v>187004</v>
      </c>
      <c r="L13" s="139">
        <f>IF(K13&gt;0,(AVERAGE(K$9:K13)),"")</f>
        <v>188944.4</v>
      </c>
      <c r="M13" s="134">
        <v>5490</v>
      </c>
      <c r="N13" s="212">
        <f>IF(M13&gt;0,(AVERAGE(M$9:M13)),"")</f>
        <v>5959.8</v>
      </c>
      <c r="O13" s="134">
        <v>18959</v>
      </c>
      <c r="P13" s="203">
        <f>IF(O13&gt;0,(AVERAGE(O$9:O13)),"")</f>
        <v>18913</v>
      </c>
      <c r="Q13" s="155">
        <v>214928</v>
      </c>
      <c r="R13" s="198">
        <f>IF(Q13&gt;0,(AVERAGE(Q$9:Q13)),"")</f>
        <v>201849.4</v>
      </c>
      <c r="S13" s="134">
        <v>423892</v>
      </c>
      <c r="T13" s="198">
        <f>IF(S13&gt;0,(AVERAGE(S$9:S13)),"")</f>
        <v>418251</v>
      </c>
      <c r="U13" s="134">
        <v>137464</v>
      </c>
      <c r="V13" s="198">
        <f>IF(U13&gt;0,(AVERAGE(U$9:U13)),"")</f>
        <v>134233.4</v>
      </c>
      <c r="W13" s="134">
        <v>8188</v>
      </c>
      <c r="X13" s="198">
        <f>IF(W13&gt;0,(AVERAGE(W$9:W13)),"")</f>
        <v>8189.2</v>
      </c>
      <c r="Y13" s="134">
        <v>42055</v>
      </c>
      <c r="Z13" s="198">
        <f>IF(Y13&gt;0,(AVERAGE(Y$9:Y13)),"")</f>
        <v>41984.4</v>
      </c>
      <c r="AA13" s="134">
        <v>470</v>
      </c>
      <c r="AB13" s="198">
        <f>IF(AA13&gt;0,(AVERAGE(AA$9:AA13)),"")</f>
        <v>458.8</v>
      </c>
      <c r="AC13" s="134">
        <v>19230</v>
      </c>
      <c r="AD13" s="198">
        <f>IF(AC13&gt;0,(AVERAGE(AC$9:AC13)),"")</f>
        <v>19526.400000000001</v>
      </c>
      <c r="AE13" s="134">
        <v>58</v>
      </c>
      <c r="AF13" s="198">
        <f>IF(AE13&gt;0,(AVERAGE(AE$9:AE13)),"")</f>
        <v>87.4</v>
      </c>
      <c r="AG13" s="213">
        <f t="shared" si="0"/>
        <v>2000362</v>
      </c>
      <c r="AH13" s="203">
        <f>IF(AG13&gt;0,(AVERAGE(AG$9:AG13)),"")</f>
        <v>1987085.4</v>
      </c>
      <c r="AI13" s="214"/>
      <c r="AJ13" s="134">
        <v>203</v>
      </c>
      <c r="AK13" s="198">
        <f>IF(AJ13&gt;0,(AVERAGE(AJ$9:AJ13)),"")</f>
        <v>271</v>
      </c>
      <c r="AL13" s="214"/>
      <c r="AM13" s="134">
        <v>23777</v>
      </c>
      <c r="AN13" s="198">
        <f>IF(AM13&gt;0,(AVERAGE(AM$9:AM13)),"")</f>
        <v>23444</v>
      </c>
      <c r="AO13" s="214"/>
      <c r="AP13" s="140">
        <f t="shared" si="1"/>
        <v>2024342</v>
      </c>
      <c r="AQ13" s="207">
        <f>IF(AP13&gt;0,(AVERAGE(AP$9:AP13)),"")</f>
        <v>2010800.4</v>
      </c>
      <c r="AR13" s="214"/>
      <c r="AS13" s="134">
        <v>0</v>
      </c>
      <c r="AT13" s="198" t="str">
        <f>IF(AS13&gt;0,(AVERAGE(AS$9:AS13)),"")</f>
        <v/>
      </c>
      <c r="AU13" s="206"/>
      <c r="AV13" s="208">
        <f t="shared" si="2"/>
        <v>2024342</v>
      </c>
      <c r="AW13" s="207">
        <f>IF(AV13&gt;0,(AVERAGE(AV$9:AV13)),"")</f>
        <v>2010800.4</v>
      </c>
      <c r="AX13" s="214"/>
      <c r="AY13" s="134">
        <v>94579</v>
      </c>
      <c r="AZ13" s="198">
        <f>IF(AY13&gt;0,(AVERAGE(AY$9:AY13)),"")</f>
        <v>92657.4</v>
      </c>
    </row>
    <row r="14" spans="1:52" x14ac:dyDescent="0.2">
      <c r="A14" s="116">
        <v>2017</v>
      </c>
      <c r="B14" s="156" t="s">
        <v>51</v>
      </c>
      <c r="C14" s="134">
        <v>126676</v>
      </c>
      <c r="D14" s="139">
        <f>IF(C14&gt;0,(AVERAGE(C$9:C14)),"")</f>
        <v>126454.16666666667</v>
      </c>
      <c r="E14" s="134">
        <v>1618</v>
      </c>
      <c r="F14" s="198">
        <f>IF(E14&gt;0,(AVERAGE(E$9:E14)),"")</f>
        <v>1641.1666666666667</v>
      </c>
      <c r="G14" s="134">
        <v>300664</v>
      </c>
      <c r="H14" s="203">
        <f>IF(G14&gt;0,(AVERAGE(G$9:G14)),"")</f>
        <v>300441.66666666669</v>
      </c>
      <c r="I14" s="155">
        <v>511135</v>
      </c>
      <c r="J14" s="139">
        <f>IF(I14&gt;0,(AVERAGE(I$9:I14)),"")</f>
        <v>518718.66666666669</v>
      </c>
      <c r="K14" s="155">
        <v>186038</v>
      </c>
      <c r="L14" s="139">
        <f>IF(K14&gt;0,(AVERAGE(K$9:K14)),"")</f>
        <v>188460</v>
      </c>
      <c r="M14" s="134">
        <v>6076</v>
      </c>
      <c r="N14" s="212">
        <f>IF(M14&gt;0,(AVERAGE(M$9:M14)),"")</f>
        <v>5979.166666666667</v>
      </c>
      <c r="O14" s="134">
        <v>18837</v>
      </c>
      <c r="P14" s="203">
        <f>IF(O14&gt;0,(AVERAGE(O$9:O14)),"")</f>
        <v>18900.333333333332</v>
      </c>
      <c r="Q14" s="155">
        <v>222285</v>
      </c>
      <c r="R14" s="198">
        <f>IF(Q14&gt;0,(AVERAGE(Q$9:Q14)),"")</f>
        <v>205255.33333333334</v>
      </c>
      <c r="S14" s="134">
        <v>425823</v>
      </c>
      <c r="T14" s="198">
        <f>IF(S14&gt;0,(AVERAGE(S$9:S14)),"")</f>
        <v>419513</v>
      </c>
      <c r="U14" s="134">
        <v>138515</v>
      </c>
      <c r="V14" s="198">
        <f>IF(U14&gt;0,(AVERAGE(U$9:U14)),"")</f>
        <v>134947</v>
      </c>
      <c r="W14" s="134">
        <v>8254</v>
      </c>
      <c r="X14" s="198">
        <f>IF(W14&gt;0,(AVERAGE(W$9:W14)),"")</f>
        <v>8200</v>
      </c>
      <c r="Y14" s="134">
        <v>42464</v>
      </c>
      <c r="Z14" s="198">
        <f>IF(Y14&gt;0,(AVERAGE(Y$9:Y14)),"")</f>
        <v>42064.333333333336</v>
      </c>
      <c r="AA14" s="134">
        <v>464</v>
      </c>
      <c r="AB14" s="198">
        <f>IF(AA14&gt;0,(AVERAGE(AA$9:AA14)),"")</f>
        <v>459.66666666666669</v>
      </c>
      <c r="AC14" s="134">
        <v>19973</v>
      </c>
      <c r="AD14" s="198">
        <f>IF(AC14&gt;0,(AVERAGE(AC$9:AC14)),"")</f>
        <v>19600.833333333332</v>
      </c>
      <c r="AE14" s="134">
        <v>49</v>
      </c>
      <c r="AF14" s="198">
        <f>IF(AE14&gt;0,(AVERAGE(AE$9:AE14)),"")</f>
        <v>81</v>
      </c>
      <c r="AG14" s="213">
        <f t="shared" si="0"/>
        <v>2008871</v>
      </c>
      <c r="AH14" s="203">
        <f>IF(AG14&gt;0,(AVERAGE(AG$9:AG14)),"")</f>
        <v>1990716.3333333333</v>
      </c>
      <c r="AI14" s="206"/>
      <c r="AJ14" s="134">
        <v>179</v>
      </c>
      <c r="AK14" s="198">
        <f>IF(AJ14&gt;0,(AVERAGE(AJ$9:AJ14)),"")</f>
        <v>255.66666666666666</v>
      </c>
      <c r="AL14" s="206"/>
      <c r="AM14" s="134">
        <v>23660</v>
      </c>
      <c r="AN14" s="198">
        <f>IF(AM14&gt;0,(AVERAGE(AM$9:AM14)),"")</f>
        <v>23480</v>
      </c>
      <c r="AO14" s="206"/>
      <c r="AP14" s="140">
        <f t="shared" si="1"/>
        <v>2032710</v>
      </c>
      <c r="AQ14" s="198">
        <f>IF(AP14&gt;0,(AVERAGE(AP$9:AP14)),"")</f>
        <v>2014452</v>
      </c>
      <c r="AR14" s="206"/>
      <c r="AS14" s="134">
        <v>0</v>
      </c>
      <c r="AT14" s="198" t="str">
        <f>IF(AS14&gt;0,(AVERAGE(AS$9:AS14)),"")</f>
        <v/>
      </c>
      <c r="AU14" s="206"/>
      <c r="AV14" s="208">
        <f t="shared" si="2"/>
        <v>2032710</v>
      </c>
      <c r="AW14" s="207">
        <f>IF(AV14&gt;0,(AVERAGE(AV$9:AV14)),"")</f>
        <v>2014452</v>
      </c>
      <c r="AX14" s="206"/>
      <c r="AY14" s="134">
        <v>95386</v>
      </c>
      <c r="AZ14" s="198">
        <f>IF(AY14&gt;0,(AVERAGE(AY$9:AY14)),"")</f>
        <v>93112.166666666672</v>
      </c>
    </row>
    <row r="15" spans="1:52" x14ac:dyDescent="0.2">
      <c r="A15" s="116">
        <v>2018</v>
      </c>
      <c r="B15" s="117" t="s">
        <v>52</v>
      </c>
      <c r="C15" s="134">
        <v>126415</v>
      </c>
      <c r="D15" s="198">
        <f>IF(C15&gt;0,(AVERAGE(C$9:C15)),"")</f>
        <v>126448.57142857143</v>
      </c>
      <c r="E15" s="134">
        <v>1621</v>
      </c>
      <c r="F15" s="198">
        <f>IF(E15&gt;0,(AVERAGE(E$9:E15)),"")</f>
        <v>1638.2857142857142</v>
      </c>
      <c r="G15" s="134">
        <v>301106</v>
      </c>
      <c r="H15" s="198">
        <f>IF(G15&gt;0,(AVERAGE(G$9:G15)),"")</f>
        <v>300536.57142857142</v>
      </c>
      <c r="I15" s="134">
        <v>514332</v>
      </c>
      <c r="J15" s="198">
        <f>IF(I15&gt;0,(AVERAGE(I$9:I15)),"")</f>
        <v>518092</v>
      </c>
      <c r="K15" s="134">
        <v>184037</v>
      </c>
      <c r="L15" s="198">
        <f>IF(K15&gt;0,(AVERAGE(K$9:K15)),"")</f>
        <v>187828.14285714287</v>
      </c>
      <c r="M15" s="134">
        <v>6067</v>
      </c>
      <c r="N15" s="198">
        <f>IF(M15&gt;0,(AVERAGE(M$9:M15)),"")</f>
        <v>5991.7142857142853</v>
      </c>
      <c r="O15" s="134">
        <v>18081</v>
      </c>
      <c r="P15" s="198">
        <f>IF(O15&gt;0,(AVERAGE(O$9:O15)),"")</f>
        <v>18783.285714285714</v>
      </c>
      <c r="Q15" s="132">
        <v>229395</v>
      </c>
      <c r="R15" s="198">
        <f>IF(Q15&gt;0,(AVERAGE(Q$9:Q15)),"")</f>
        <v>208703.85714285713</v>
      </c>
      <c r="S15" s="134">
        <v>419870</v>
      </c>
      <c r="T15" s="198">
        <f>IF(S15&gt;0,(AVERAGE(S$9:S15)),"")</f>
        <v>419564</v>
      </c>
      <c r="U15" s="134">
        <v>139082</v>
      </c>
      <c r="V15" s="198">
        <f>IF(U15&gt;0,(AVERAGE(U$9:U15)),"")</f>
        <v>135537.71428571429</v>
      </c>
      <c r="W15" s="134">
        <v>8353</v>
      </c>
      <c r="X15" s="198">
        <f>IF(W15&gt;0,(AVERAGE(W$9:W15)),"")</f>
        <v>8221.8571428571431</v>
      </c>
      <c r="Y15" s="132">
        <v>43163</v>
      </c>
      <c r="Z15" s="198">
        <f>IF(Y15&gt;0,(AVERAGE(Y$9:Y15)),"")</f>
        <v>42221.285714285717</v>
      </c>
      <c r="AA15" s="134">
        <v>463</v>
      </c>
      <c r="AB15" s="198">
        <f>IF(AA15&gt;0,(AVERAGE(AA$9:AA15)),"")</f>
        <v>460.14285714285717</v>
      </c>
      <c r="AC15" s="134">
        <v>20307</v>
      </c>
      <c r="AD15" s="203">
        <f>IF(AC15&gt;0,(AVERAGE(AC$9:AC15)),"")</f>
        <v>19701.714285714286</v>
      </c>
      <c r="AE15" s="134">
        <v>20</v>
      </c>
      <c r="AF15" s="198">
        <f>IF(AE15&gt;0,(AVERAGE(AE$9:AE15)),"")</f>
        <v>72.285714285714292</v>
      </c>
      <c r="AG15" s="213">
        <f t="shared" si="0"/>
        <v>2012312</v>
      </c>
      <c r="AH15" s="203">
        <f>IF(AG15&gt;0,(AVERAGE(AG$9:AG15)),"")</f>
        <v>1993801.4285714286</v>
      </c>
      <c r="AI15" s="206"/>
      <c r="AJ15" s="134">
        <v>138</v>
      </c>
      <c r="AK15" s="198">
        <f>IF(AJ15&gt;0,(AVERAGE(AJ$9:AJ15)),"")</f>
        <v>238.85714285714286</v>
      </c>
      <c r="AL15" s="209"/>
      <c r="AM15" s="155">
        <v>19821</v>
      </c>
      <c r="AN15" s="198">
        <f>IF(AM15&gt;0,(AVERAGE(AM$9:AM15)),"")</f>
        <v>22957.285714285714</v>
      </c>
      <c r="AO15" s="206"/>
      <c r="AP15" s="140">
        <f t="shared" si="1"/>
        <v>2032271</v>
      </c>
      <c r="AQ15" s="198">
        <f>IF(AP15&gt;0,(AVERAGE(AP$9:AP15)),"")</f>
        <v>2016997.5714285714</v>
      </c>
      <c r="AR15" s="206"/>
      <c r="AS15" s="134">
        <v>0</v>
      </c>
      <c r="AT15" s="198" t="str">
        <f>IF(AS15&gt;0,(AVERAGE(AS$9:AS15)),"")</f>
        <v/>
      </c>
      <c r="AU15" s="206"/>
      <c r="AV15" s="208">
        <f t="shared" si="2"/>
        <v>2032271</v>
      </c>
      <c r="AW15" s="207">
        <f>IF(AV15&gt;0,(AVERAGE(AV$9:AV15)),"")</f>
        <v>2016997.5714285714</v>
      </c>
      <c r="AX15" s="206"/>
      <c r="AY15" s="132">
        <v>95395</v>
      </c>
      <c r="AZ15" s="198">
        <f>IF(AY15&gt;0,(AVERAGE(AY$9:AY15)),"")</f>
        <v>93438.28571428571</v>
      </c>
    </row>
    <row r="16" spans="1:52" x14ac:dyDescent="0.2">
      <c r="A16" s="116">
        <v>2018</v>
      </c>
      <c r="B16" s="117" t="s">
        <v>53</v>
      </c>
      <c r="C16" s="134">
        <v>126384</v>
      </c>
      <c r="D16" s="198">
        <f>IF(C16&gt;0,(AVERAGE(C$9:C16)),"")</f>
        <v>126440.5</v>
      </c>
      <c r="E16" s="134">
        <v>1613</v>
      </c>
      <c r="F16" s="198">
        <f>IF(E16&gt;0,(AVERAGE(E$9:E16)),"")</f>
        <v>1635.125</v>
      </c>
      <c r="G16" s="134">
        <v>301408</v>
      </c>
      <c r="H16" s="198">
        <f>IF(G16&gt;0,(AVERAGE(G$9:G16)),"")</f>
        <v>300645.5</v>
      </c>
      <c r="I16" s="134">
        <v>527942</v>
      </c>
      <c r="J16" s="198">
        <f>IF(I16&gt;0,(AVERAGE(I$9:I16)),"")</f>
        <v>519323.25</v>
      </c>
      <c r="K16" s="134">
        <v>184492</v>
      </c>
      <c r="L16" s="198">
        <f>IF(K16&gt;0,(AVERAGE(K$9:K16)),"")</f>
        <v>187411.125</v>
      </c>
      <c r="M16" s="134">
        <v>6019</v>
      </c>
      <c r="N16" s="198">
        <f>IF(M16&gt;0,(AVERAGE(M$9:M16)),"")</f>
        <v>5995.125</v>
      </c>
      <c r="O16" s="134">
        <v>18020</v>
      </c>
      <c r="P16" s="198">
        <f>IF(O16&gt;0,(AVERAGE(O$9:O16)),"")</f>
        <v>18687.875</v>
      </c>
      <c r="Q16" s="134">
        <v>236115</v>
      </c>
      <c r="R16" s="198">
        <f>IF(Q16&gt;0,(AVERAGE(Q$9:Q16)),"")</f>
        <v>212130.25</v>
      </c>
      <c r="S16" s="134">
        <v>409331</v>
      </c>
      <c r="T16" s="198">
        <f>IF(S16&gt;0,(AVERAGE(S$9:S16)),"")</f>
        <v>418284.875</v>
      </c>
      <c r="U16" s="132">
        <v>140483</v>
      </c>
      <c r="V16" s="198">
        <f>IF(U16&gt;0,(AVERAGE(U$9:U16)),"")</f>
        <v>136155.875</v>
      </c>
      <c r="W16" s="134">
        <v>8425</v>
      </c>
      <c r="X16" s="198">
        <f>IF(W16&gt;0,(AVERAGE(W$9:W16)),"")</f>
        <v>8247.25</v>
      </c>
      <c r="Y16" s="134">
        <v>43510</v>
      </c>
      <c r="Z16" s="198">
        <f>IF(Y16&gt;0,(AVERAGE(Y$9:Y16)),"")</f>
        <v>42382.375</v>
      </c>
      <c r="AA16" s="134">
        <v>470</v>
      </c>
      <c r="AB16" s="198">
        <f>IF(AA16&gt;0,(AVERAGE(AA$9:AA16)),"")</f>
        <v>461.375</v>
      </c>
      <c r="AC16" s="134">
        <v>20763</v>
      </c>
      <c r="AD16" s="203">
        <f>IF(AC16&gt;0,(AVERAGE(AC$9:AC16)),"")</f>
        <v>19834.375</v>
      </c>
      <c r="AE16" s="134">
        <v>18</v>
      </c>
      <c r="AF16" s="198">
        <f>IF(AE16&gt;0,(AVERAGE(AE$9:AE16)),"")</f>
        <v>65.5</v>
      </c>
      <c r="AG16" s="213">
        <f t="shared" si="0"/>
        <v>2024993</v>
      </c>
      <c r="AH16" s="203">
        <f>IF(AG16&gt;0,(AVERAGE(AG$9:AG16)),"")</f>
        <v>1997700.375</v>
      </c>
      <c r="AI16" s="209"/>
      <c r="AJ16" s="134">
        <v>129</v>
      </c>
      <c r="AK16" s="198">
        <f>IF(AJ16&gt;0,(AVERAGE(AJ$9:AJ16)),"")</f>
        <v>225.125</v>
      </c>
      <c r="AL16" s="209"/>
      <c r="AM16" s="155">
        <v>20234</v>
      </c>
      <c r="AN16" s="198">
        <f>IF(AM16&gt;0,(AVERAGE(AM$9:AM16)),"")</f>
        <v>22616.875</v>
      </c>
      <c r="AO16" s="206"/>
      <c r="AP16" s="140">
        <f t="shared" si="1"/>
        <v>2045356</v>
      </c>
      <c r="AQ16" s="198">
        <f>IF(AP16&gt;0,(AVERAGE(AP$9:AP16)),"")</f>
        <v>2020542.375</v>
      </c>
      <c r="AR16" s="206"/>
      <c r="AS16" s="132">
        <v>0</v>
      </c>
      <c r="AT16" s="198" t="str">
        <f>IF(AS16&gt;0,(AVERAGE(AS$9:AS16)),"")</f>
        <v/>
      </c>
      <c r="AU16" s="206"/>
      <c r="AV16" s="208">
        <f t="shared" si="2"/>
        <v>2045356</v>
      </c>
      <c r="AW16" s="207">
        <f>IF(AV16&gt;0,(AVERAGE(AV$9:AV16)),"")</f>
        <v>2020542.375</v>
      </c>
      <c r="AX16" s="209"/>
      <c r="AY16" s="134">
        <v>95948</v>
      </c>
      <c r="AZ16" s="198">
        <f>IF(AY16&gt;0,(AVERAGE(AY$9:AY16)),"")</f>
        <v>93752</v>
      </c>
    </row>
    <row r="17" spans="1:52" x14ac:dyDescent="0.2">
      <c r="A17" s="116">
        <v>2018</v>
      </c>
      <c r="B17" s="117" t="s">
        <v>54</v>
      </c>
      <c r="C17" s="134">
        <v>126022</v>
      </c>
      <c r="D17" s="198">
        <f>IF(C17&gt;0,(AVERAGE(C$9:C17)),"")</f>
        <v>126394</v>
      </c>
      <c r="E17" s="134">
        <v>1617</v>
      </c>
      <c r="F17" s="198">
        <f>IF(E17&gt;0,(AVERAGE(E$9:E17)),"")</f>
        <v>1633.1111111111111</v>
      </c>
      <c r="G17" s="134">
        <v>301433</v>
      </c>
      <c r="H17" s="198">
        <f>IF(G17&gt;0,(AVERAGE(G$9:G17)),"")</f>
        <v>300733</v>
      </c>
      <c r="I17" s="134">
        <v>528943</v>
      </c>
      <c r="J17" s="198">
        <f>IF(I17&gt;0,(AVERAGE(I$9:I17)),"")</f>
        <v>520392.11111111112</v>
      </c>
      <c r="K17" s="134">
        <v>184288</v>
      </c>
      <c r="L17" s="198">
        <f>IF(K17&gt;0,(AVERAGE(K$9:K17)),"")</f>
        <v>187064.11111111112</v>
      </c>
      <c r="M17" s="134">
        <v>6010</v>
      </c>
      <c r="N17" s="198">
        <f>IF(M17&gt;0,(AVERAGE(M$9:M17)),"")</f>
        <v>5996.7777777777774</v>
      </c>
      <c r="O17" s="134">
        <v>18354</v>
      </c>
      <c r="P17" s="198">
        <f>IF(O17&gt;0,(AVERAGE(O$9:O17)),"")</f>
        <v>18650.777777777777</v>
      </c>
      <c r="Q17" s="134">
        <v>241822</v>
      </c>
      <c r="R17" s="198">
        <f>IF(Q17&gt;0,(AVERAGE(Q$9:Q17)),"")</f>
        <v>215429.33333333334</v>
      </c>
      <c r="S17" s="134">
        <v>409018</v>
      </c>
      <c r="T17" s="198">
        <f>IF(S17&gt;0,(AVERAGE(S$9:S17)),"")</f>
        <v>417255.22222222225</v>
      </c>
      <c r="U17" s="134">
        <v>141423</v>
      </c>
      <c r="V17" s="198">
        <f>IF(U17&gt;0,(AVERAGE(U$9:U17)),"")</f>
        <v>136741.11111111112</v>
      </c>
      <c r="W17" s="134">
        <v>8360</v>
      </c>
      <c r="X17" s="198">
        <f>IF(W17&gt;0,(AVERAGE(W$9:W17)),"")</f>
        <v>8259.7777777777774</v>
      </c>
      <c r="Y17" s="134">
        <v>43739</v>
      </c>
      <c r="Z17" s="198">
        <f>IF(Y17&gt;0,(AVERAGE(Y$9:Y17)),"")</f>
        <v>42533.111111111109</v>
      </c>
      <c r="AA17" s="134">
        <v>480</v>
      </c>
      <c r="AB17" s="198">
        <f>IF(AA17&gt;0,(AVERAGE(AA$9:AA17)),"")</f>
        <v>463.44444444444446</v>
      </c>
      <c r="AC17" s="134">
        <v>21212</v>
      </c>
      <c r="AD17" s="203">
        <f>IF(AC17&gt;0,(AVERAGE(AC$9:AC17)),"")</f>
        <v>19987.444444444445</v>
      </c>
      <c r="AE17" s="134">
        <v>20</v>
      </c>
      <c r="AF17" s="198">
        <f>IF(AE17&gt;0,(AVERAGE(AE$9:AE17)),"")</f>
        <v>60.444444444444443</v>
      </c>
      <c r="AG17" s="203">
        <f t="shared" si="0"/>
        <v>2032741</v>
      </c>
      <c r="AH17" s="203">
        <f>IF(AG17&gt;0,(AVERAGE(AG$9:AG17)),"")</f>
        <v>2001593.7777777778</v>
      </c>
      <c r="AI17" s="209"/>
      <c r="AJ17" s="134">
        <v>133</v>
      </c>
      <c r="AK17" s="198">
        <f>IF(AJ17&gt;0,(AVERAGE(AJ$9:AJ17)),"")</f>
        <v>214.88888888888889</v>
      </c>
      <c r="AL17" s="209"/>
      <c r="AM17" s="155">
        <v>20720</v>
      </c>
      <c r="AN17" s="198">
        <f>IF(AM17&gt;0,(AVERAGE(AM$9:AM17)),"")</f>
        <v>22406.111111111109</v>
      </c>
      <c r="AO17" s="206"/>
      <c r="AP17" s="140">
        <f t="shared" si="1"/>
        <v>2053594</v>
      </c>
      <c r="AQ17" s="198">
        <f>IF(AP17&gt;0,(AVERAGE(AP$9:AP17)),"")</f>
        <v>2024214.7777777778</v>
      </c>
      <c r="AR17" s="206"/>
      <c r="AS17" s="198">
        <v>0</v>
      </c>
      <c r="AT17" s="198" t="str">
        <f>IF(AS17&gt;0,(AVERAGE(AS$9:AS17)),"")</f>
        <v/>
      </c>
      <c r="AU17" s="206"/>
      <c r="AV17" s="216">
        <f t="shared" si="2"/>
        <v>2053594</v>
      </c>
      <c r="AW17" s="217">
        <f>IF(AV17&gt;0,(AVERAGE(AV$9:AV17)),"")</f>
        <v>2024214.7777777778</v>
      </c>
      <c r="AX17" s="209"/>
      <c r="AY17" s="134">
        <v>96727</v>
      </c>
      <c r="AZ17" s="198">
        <f>IF(AY17&gt;0,(AVERAGE(AY$9:AY17)),"")</f>
        <v>94082.555555555562</v>
      </c>
    </row>
    <row r="18" spans="1:52" x14ac:dyDescent="0.2">
      <c r="A18" s="116">
        <v>2018</v>
      </c>
      <c r="B18" s="117" t="s">
        <v>55</v>
      </c>
      <c r="C18" s="132">
        <v>126145</v>
      </c>
      <c r="D18" s="198">
        <f>IF(C18&gt;0,(AVERAGE(C$9:C18)),"")</f>
        <v>126369.1</v>
      </c>
      <c r="E18" s="132">
        <v>1618</v>
      </c>
      <c r="F18" s="198">
        <f>IF(E18&gt;0,(AVERAGE(E$9:E18)),"")</f>
        <v>1631.6</v>
      </c>
      <c r="G18" s="132">
        <v>300883</v>
      </c>
      <c r="H18" s="198">
        <f>IF(G18&gt;0,(AVERAGE(G$9:G18)),"")</f>
        <v>300748</v>
      </c>
      <c r="I18" s="134">
        <v>518317</v>
      </c>
      <c r="J18" s="198">
        <f>IF(I18&gt;0,(AVERAGE(I$9:I18)),"")</f>
        <v>520184.6</v>
      </c>
      <c r="K18" s="134">
        <v>182361</v>
      </c>
      <c r="L18" s="198">
        <f>IF(K18&gt;0,(AVERAGE(K$9:K18)),"")</f>
        <v>186593.8</v>
      </c>
      <c r="M18" s="134">
        <v>5953</v>
      </c>
      <c r="N18" s="198">
        <f>IF(M18&gt;0,(AVERAGE(M$9:M18)),"")</f>
        <v>5992.4</v>
      </c>
      <c r="O18" s="134">
        <v>18356</v>
      </c>
      <c r="P18" s="198">
        <f>IF(O18&gt;0,(AVERAGE(O$9:O18)),"")</f>
        <v>18621.3</v>
      </c>
      <c r="Q18" s="132">
        <v>250509</v>
      </c>
      <c r="R18" s="198">
        <f>IF(Q18&gt;0,(AVERAGE(Q$9:Q18)),"")</f>
        <v>218937.3</v>
      </c>
      <c r="S18" s="132">
        <v>415460</v>
      </c>
      <c r="T18" s="198">
        <f>IF(S18&gt;0,(AVERAGE(S$9:S18)),"")</f>
        <v>417075.7</v>
      </c>
      <c r="U18" s="132">
        <v>141531</v>
      </c>
      <c r="V18" s="198">
        <f>IF(U18&gt;0,(AVERAGE(U$9:U18)),"")</f>
        <v>137220.1</v>
      </c>
      <c r="W18" s="134">
        <v>8404</v>
      </c>
      <c r="X18" s="198">
        <f>IF(W18&gt;0,(AVERAGE(W$9:W18)),"")</f>
        <v>8274.2000000000007</v>
      </c>
      <c r="Y18" s="132">
        <v>44050</v>
      </c>
      <c r="Z18" s="198">
        <f>IF(Y18&gt;0,(AVERAGE(Y$9:Y18)),"")</f>
        <v>42684.800000000003</v>
      </c>
      <c r="AA18" s="132">
        <v>485</v>
      </c>
      <c r="AB18" s="198">
        <f>IF(AA18&gt;0,(AVERAGE(AA$9:AA18)),"")</f>
        <v>465.6</v>
      </c>
      <c r="AC18" s="132">
        <v>21635</v>
      </c>
      <c r="AD18" s="203">
        <f>IF(AC18&gt;0,(AVERAGE(AC$9:AC18)),"")</f>
        <v>20152.2</v>
      </c>
      <c r="AE18" s="134">
        <v>16</v>
      </c>
      <c r="AF18" s="198">
        <f>IF(AE18&gt;0,(AVERAGE(AE$9:AE18)),"")</f>
        <v>56</v>
      </c>
      <c r="AG18" s="203">
        <f t="shared" si="0"/>
        <v>2035723</v>
      </c>
      <c r="AH18" s="203">
        <f>IF(AG18&gt;0,(AVERAGE(AG$9:AG18)),"")</f>
        <v>2005006.7</v>
      </c>
      <c r="AI18" s="209"/>
      <c r="AJ18" s="159">
        <v>163</v>
      </c>
      <c r="AK18" s="198">
        <f>IF(AJ18&gt;0,(AVERAGE(AJ$9:AJ18)),"")</f>
        <v>209.7</v>
      </c>
      <c r="AL18" s="206"/>
      <c r="AM18" s="132">
        <v>21238</v>
      </c>
      <c r="AN18" s="198">
        <f>IF(AM18&gt;0,(AVERAGE(AM$9:AM18)),"")</f>
        <v>22289.3</v>
      </c>
      <c r="AO18" s="206"/>
      <c r="AP18" s="198">
        <f t="shared" si="1"/>
        <v>2057124</v>
      </c>
      <c r="AQ18" s="198">
        <f>IF(AP18&gt;0,(AVERAGE(AP$9:AP18)),"")</f>
        <v>2027505.7</v>
      </c>
      <c r="AR18" s="206"/>
      <c r="AS18" s="198">
        <v>0</v>
      </c>
      <c r="AT18" s="198" t="str">
        <f>IF(AS18&gt;0,(AVERAGE(AS$9:AS18)),"")</f>
        <v/>
      </c>
      <c r="AU18" s="206"/>
      <c r="AV18" s="216">
        <f t="shared" si="2"/>
        <v>2057124</v>
      </c>
      <c r="AW18" s="217">
        <f>IF(AV18&gt;0,(AVERAGE(AV$9:AV18)),"")</f>
        <v>2027505.7</v>
      </c>
      <c r="AX18" s="209"/>
      <c r="AY18" s="159">
        <v>96270</v>
      </c>
      <c r="AZ18" s="198">
        <f>IF(AY18&gt;0,(AVERAGE(AY$9:AY18)),"")</f>
        <v>94301.3</v>
      </c>
    </row>
    <row r="19" spans="1:52" x14ac:dyDescent="0.2">
      <c r="A19" s="116">
        <v>2018</v>
      </c>
      <c r="B19" s="117" t="s">
        <v>56</v>
      </c>
      <c r="C19" s="132">
        <v>126663</v>
      </c>
      <c r="D19" s="198">
        <f>IF(C19&gt;0,(AVERAGE(C$9:C19)),"")</f>
        <v>126395.81818181818</v>
      </c>
      <c r="E19" s="132">
        <v>1611</v>
      </c>
      <c r="F19" s="198">
        <f>IF(E19&gt;0,(AVERAGE(E$9:E19)),"")</f>
        <v>1629.7272727272727</v>
      </c>
      <c r="G19" s="132">
        <v>300675</v>
      </c>
      <c r="H19" s="198">
        <f>IF(G19&gt;0,(AVERAGE(G$9:G19)),"")</f>
        <v>300741.36363636365</v>
      </c>
      <c r="I19" s="132">
        <v>510972</v>
      </c>
      <c r="J19" s="198">
        <f>IF(I19&gt;0,(AVERAGE(I$9:I19)),"")</f>
        <v>519347.09090909088</v>
      </c>
      <c r="K19" s="132">
        <v>181443</v>
      </c>
      <c r="L19" s="198">
        <f>IF(K19&gt;0,(AVERAGE(K$9:K19)),"")</f>
        <v>186125.54545454544</v>
      </c>
      <c r="M19" s="132">
        <v>5919</v>
      </c>
      <c r="N19" s="198">
        <f>IF(M19&gt;0,(AVERAGE(M$9:M19)),"")</f>
        <v>5985.727272727273</v>
      </c>
      <c r="O19" s="134">
        <v>18382</v>
      </c>
      <c r="P19" s="198">
        <f>IF(O19&gt;0,(AVERAGE(O$9:O19)),"")</f>
        <v>18599.545454545456</v>
      </c>
      <c r="Q19" s="132">
        <v>258861</v>
      </c>
      <c r="R19" s="198">
        <f>IF(Q19&gt;0,(AVERAGE(Q$9:Q19)),"")</f>
        <v>222566.72727272726</v>
      </c>
      <c r="S19" s="132">
        <v>418501</v>
      </c>
      <c r="T19" s="198">
        <f>IF(S19&gt;0,(AVERAGE(S$9:S19)),"")</f>
        <v>417205.27272727271</v>
      </c>
      <c r="U19" s="132">
        <v>142328</v>
      </c>
      <c r="V19" s="198">
        <f>IF(U19&gt;0,(AVERAGE(U$9:U19)),"")</f>
        <v>137684.45454545456</v>
      </c>
      <c r="W19" s="132">
        <v>8466</v>
      </c>
      <c r="X19" s="198">
        <f>IF(W19&gt;0,(AVERAGE(W$9:W19)),"")</f>
        <v>8291.636363636364</v>
      </c>
      <c r="Y19" s="132">
        <v>44671</v>
      </c>
      <c r="Z19" s="198">
        <f>IF(Y19&gt;0,(AVERAGE(Y$9:Y19)),"")</f>
        <v>42865.36363636364</v>
      </c>
      <c r="AA19" s="134">
        <v>503</v>
      </c>
      <c r="AB19" s="198">
        <f>IF(AA19&gt;0,(AVERAGE(AA$9:AA19)),"")</f>
        <v>469</v>
      </c>
      <c r="AC19" s="132">
        <v>21976</v>
      </c>
      <c r="AD19" s="198">
        <f>IF(AC19&gt;0,(AVERAGE(AC$9:AC19)),"")</f>
        <v>20318</v>
      </c>
      <c r="AE19" s="132">
        <v>15</v>
      </c>
      <c r="AF19" s="198">
        <f>IF(AE19&gt;0,(AVERAGE(AE$9:AE19)),"")</f>
        <v>52.272727272727273</v>
      </c>
      <c r="AG19" s="213">
        <f>C19+E19+G19+I19+K19+M19+O19+Q19+S19+U19+W19+Y19+AA19+AC19+AE19</f>
        <v>2040986</v>
      </c>
      <c r="AH19" s="203">
        <f>IF(AG19&gt;0,(AVERAGE(AG$9:AG19)),"")</f>
        <v>2008277.5454545454</v>
      </c>
      <c r="AI19" s="206"/>
      <c r="AJ19" s="132">
        <v>157</v>
      </c>
      <c r="AK19" s="198">
        <f>IF(AJ19&gt;0,(AVERAGE(AJ$9:AJ19)),"")</f>
        <v>204.90909090909091</v>
      </c>
      <c r="AL19" s="206"/>
      <c r="AM19" s="132">
        <v>21940</v>
      </c>
      <c r="AN19" s="198">
        <f>IF(AM19&gt;0,(AVERAGE(AM$9:AM19)),"")</f>
        <v>22257.545454545456</v>
      </c>
      <c r="AO19" s="206"/>
      <c r="AP19" s="140">
        <f>AG19+AJ19+AM19</f>
        <v>2063083</v>
      </c>
      <c r="AQ19" s="198">
        <f>IF(AP19&gt;0,(AVERAGE(AP$9:AP19)),"")</f>
        <v>2030740</v>
      </c>
      <c r="AR19" s="206"/>
      <c r="AS19" s="140">
        <v>0</v>
      </c>
      <c r="AT19" s="198" t="str">
        <f>IF(AS19&gt;0,(AVERAGE(AS$9:AS19)),"")</f>
        <v/>
      </c>
      <c r="AU19" s="206"/>
      <c r="AV19" s="208">
        <f>AP19+AS19</f>
        <v>2063083</v>
      </c>
      <c r="AW19" s="207">
        <f>IF(AV19&gt;0,(AVERAGE(AV$9:AV19)),"")</f>
        <v>2030740</v>
      </c>
      <c r="AX19" s="206"/>
      <c r="AY19" s="132">
        <v>96416</v>
      </c>
      <c r="AZ19" s="198">
        <f>IF(AY19&gt;0,(AVERAGE(AY$9:AY19)),"")</f>
        <v>94493.545454545456</v>
      </c>
    </row>
    <row r="20" spans="1:52" ht="13.5" thickBot="1" x14ac:dyDescent="0.25">
      <c r="A20" s="116">
        <v>2018</v>
      </c>
      <c r="B20" s="124" t="s">
        <v>57</v>
      </c>
      <c r="C20" s="157">
        <v>127049</v>
      </c>
      <c r="D20" s="218">
        <f>IF(C20&gt;0,(AVERAGE(C$9:C20)),"")</f>
        <v>126450.25</v>
      </c>
      <c r="E20" s="158">
        <v>1604</v>
      </c>
      <c r="F20" s="218">
        <f>IF(E20&gt;0,(AVERAGE(E$9:E20)),"")</f>
        <v>1627.5833333333333</v>
      </c>
      <c r="G20" s="158">
        <v>300612</v>
      </c>
      <c r="H20" s="218">
        <f>IF(G20&gt;0,(AVERAGE(G$9:G20)),"")</f>
        <v>300730.58333333331</v>
      </c>
      <c r="I20" s="158">
        <v>501326</v>
      </c>
      <c r="J20" s="218">
        <f>IF(I20&gt;0,(AVERAGE(I$9:I20)),"")</f>
        <v>517845.33333333331</v>
      </c>
      <c r="K20" s="158">
        <v>179987</v>
      </c>
      <c r="L20" s="218">
        <f>IF(K20&gt;0,(AVERAGE(K$9:K20)),"")</f>
        <v>185614</v>
      </c>
      <c r="M20" s="158">
        <v>5918</v>
      </c>
      <c r="N20" s="218">
        <f>IF(M20&gt;0,(AVERAGE(M$9:M20)),"")</f>
        <v>5980.083333333333</v>
      </c>
      <c r="O20" s="157">
        <v>19027</v>
      </c>
      <c r="P20" s="218">
        <f>IF(O20&gt;0,(AVERAGE(O$9:O20)),"")</f>
        <v>18635.166666666668</v>
      </c>
      <c r="Q20" s="158">
        <v>265839</v>
      </c>
      <c r="R20" s="218">
        <f>IF(Q20&gt;0,(AVERAGE(Q$9:Q20)),"")</f>
        <v>226172.75</v>
      </c>
      <c r="S20" s="158">
        <v>422812</v>
      </c>
      <c r="T20" s="218">
        <f>IF(S20&gt;0,(AVERAGE(S$9:S20)),"")</f>
        <v>417672.5</v>
      </c>
      <c r="U20" s="158">
        <v>143548</v>
      </c>
      <c r="V20" s="218">
        <f>IF(U20&gt;0,(AVERAGE(U$9:U20)),"")</f>
        <v>138173.08333333334</v>
      </c>
      <c r="W20" s="158">
        <v>8552</v>
      </c>
      <c r="X20" s="218">
        <f>IF(W20&gt;0,(AVERAGE(W$9:W20)),"")</f>
        <v>8313.3333333333339</v>
      </c>
      <c r="Y20" s="158">
        <v>45182</v>
      </c>
      <c r="Z20" s="218">
        <f>IF(Y20&gt;0,(AVERAGE(Y$9:Y20)),"")</f>
        <v>43058.416666666664</v>
      </c>
      <c r="AA20" s="158">
        <v>512</v>
      </c>
      <c r="AB20" s="218">
        <f>IF(AA20&gt;0,(AVERAGE(AA$9:AA20)),"")</f>
        <v>472.58333333333331</v>
      </c>
      <c r="AC20" s="158">
        <v>22305</v>
      </c>
      <c r="AD20" s="218">
        <f>IF(AC20&gt;0,(AVERAGE(AC$9:AC20)),"")</f>
        <v>20483.583333333332</v>
      </c>
      <c r="AE20" s="158">
        <v>19</v>
      </c>
      <c r="AF20" s="218">
        <f>IF(AE20&gt;0,(AVERAGE(AE$9:AE20)),"")</f>
        <v>49.5</v>
      </c>
      <c r="AG20" s="220">
        <f>C20+E20+G20+I20+K20+M20+O20+Q20+S20+U20+W20+Y20+AA20+AC20+AE20</f>
        <v>2044292</v>
      </c>
      <c r="AH20" s="219">
        <f>IF(AG20&gt;0,(AVERAGE(AG$9:AG20)),"")</f>
        <v>2011278.75</v>
      </c>
      <c r="AI20" s="221"/>
      <c r="AJ20" s="158">
        <v>166</v>
      </c>
      <c r="AK20" s="218">
        <f>IF(AJ20&gt;0,(AVERAGE(AJ$9:AJ20)),"")</f>
        <v>201.66666666666666</v>
      </c>
      <c r="AL20" s="221"/>
      <c r="AM20" s="158">
        <v>22674</v>
      </c>
      <c r="AN20" s="218">
        <f>IF(AM20&gt;0,(AVERAGE(AM$9:AM20)),"")</f>
        <v>22292.25</v>
      </c>
      <c r="AO20" s="221"/>
      <c r="AP20" s="220">
        <f>AG20+AJ20+AM20</f>
        <v>2067132</v>
      </c>
      <c r="AQ20" s="218">
        <f>IF(AP20&gt;0,(AVERAGE(AP$9:AP20)),"")</f>
        <v>2033772.6666666667</v>
      </c>
      <c r="AR20" s="221"/>
      <c r="AS20" s="220">
        <v>0</v>
      </c>
      <c r="AT20" s="218" t="str">
        <f>IF(AS20&gt;0,(AVERAGE(AS$9:AS20)),"")</f>
        <v/>
      </c>
      <c r="AU20" s="221"/>
      <c r="AV20" s="222">
        <f>AP20+AS20</f>
        <v>2067132</v>
      </c>
      <c r="AW20" s="223">
        <f>IF(AV20&gt;0,(AVERAGE(AV$9:AV20)),"")</f>
        <v>2033772.6666666667</v>
      </c>
      <c r="AX20" s="221"/>
      <c r="AY20" s="158">
        <v>96947</v>
      </c>
      <c r="AZ20" s="224">
        <f>IF(AY20&gt;0,(AVERAGE(AY$9:AY20)),"")</f>
        <v>94698</v>
      </c>
    </row>
    <row r="21" spans="1:52" x14ac:dyDescent="0.2">
      <c r="AY21" s="132"/>
    </row>
    <row r="22" spans="1:52" x14ac:dyDescent="0.2">
      <c r="C22" t="s">
        <v>1</v>
      </c>
      <c r="E22" t="s">
        <v>1</v>
      </c>
      <c r="G22" t="s">
        <v>1</v>
      </c>
      <c r="I22" t="s">
        <v>1</v>
      </c>
      <c r="K22" t="s">
        <v>1</v>
      </c>
      <c r="U22" t="s">
        <v>1</v>
      </c>
      <c r="AP22" s="132"/>
      <c r="AV22" s="132"/>
      <c r="AY22" s="132"/>
    </row>
    <row r="23" spans="1:52" x14ac:dyDescent="0.2">
      <c r="C23" t="s">
        <v>1</v>
      </c>
      <c r="G23" t="s">
        <v>1</v>
      </c>
      <c r="AP23" s="132" t="s">
        <v>1</v>
      </c>
      <c r="AV23" s="132"/>
    </row>
    <row r="24" spans="1:52" x14ac:dyDescent="0.2">
      <c r="C24" s="132" t="s">
        <v>1</v>
      </c>
      <c r="E24" s="132" t="s">
        <v>1</v>
      </c>
      <c r="G24" s="132" t="s">
        <v>1</v>
      </c>
      <c r="I24" s="132" t="s">
        <v>1</v>
      </c>
      <c r="K24" s="132" t="s">
        <v>1</v>
      </c>
      <c r="M24" s="132" t="s">
        <v>1</v>
      </c>
      <c r="O24" s="132" t="s">
        <v>1</v>
      </c>
      <c r="Q24" s="132" t="s">
        <v>1</v>
      </c>
      <c r="S24" s="132" t="s">
        <v>1</v>
      </c>
      <c r="U24" s="132" t="s">
        <v>1</v>
      </c>
      <c r="W24" s="132" t="s">
        <v>1</v>
      </c>
      <c r="Y24" s="132" t="s">
        <v>1</v>
      </c>
      <c r="AA24" s="132" t="s">
        <v>1</v>
      </c>
      <c r="AC24" s="132" t="s">
        <v>1</v>
      </c>
      <c r="AE24" s="132" t="s">
        <v>1</v>
      </c>
      <c r="AJ24" s="132" t="s">
        <v>1</v>
      </c>
      <c r="AM24" s="132" t="s">
        <v>1</v>
      </c>
      <c r="AV24" s="132"/>
      <c r="AY24" s="132"/>
    </row>
    <row r="25" spans="1:52" x14ac:dyDescent="0.2">
      <c r="AJ25" t="s">
        <v>1</v>
      </c>
      <c r="AV25" s="132"/>
      <c r="AY25" s="132"/>
    </row>
    <row r="26" spans="1:52" x14ac:dyDescent="0.2">
      <c r="C26" s="132" t="s">
        <v>1</v>
      </c>
      <c r="D26" s="132"/>
      <c r="E26" s="132" t="s">
        <v>1</v>
      </c>
      <c r="F26" s="132"/>
      <c r="G26" s="132" t="s">
        <v>1</v>
      </c>
      <c r="H26" s="132"/>
      <c r="I26" s="132" t="s">
        <v>1</v>
      </c>
      <c r="J26" s="132"/>
      <c r="K26" s="132" t="s">
        <v>1</v>
      </c>
      <c r="L26" s="132"/>
      <c r="M26" s="132" t="s">
        <v>1</v>
      </c>
      <c r="N26" s="132"/>
      <c r="O26" s="132" t="s">
        <v>1</v>
      </c>
      <c r="P26" s="132"/>
      <c r="Q26" s="132" t="s">
        <v>1</v>
      </c>
      <c r="R26" s="132"/>
      <c r="S26" s="132" t="s">
        <v>1</v>
      </c>
      <c r="T26" s="132"/>
      <c r="U26" s="132" t="s">
        <v>1</v>
      </c>
      <c r="V26" s="132"/>
      <c r="W26" s="132" t="s">
        <v>1</v>
      </c>
      <c r="X26" s="132"/>
      <c r="Y26" s="132" t="s">
        <v>1</v>
      </c>
      <c r="Z26" s="132"/>
      <c r="AA26" s="132" t="s">
        <v>1</v>
      </c>
      <c r="AB26" s="132"/>
      <c r="AC26" s="132" t="s">
        <v>1</v>
      </c>
      <c r="AD26" s="132"/>
      <c r="AE26" s="132" t="s">
        <v>1</v>
      </c>
      <c r="AJ26" t="s">
        <v>1</v>
      </c>
      <c r="AM26" s="132" t="s">
        <v>1</v>
      </c>
      <c r="AV26" s="132"/>
      <c r="AY26" s="132"/>
    </row>
    <row r="28" spans="1:52" x14ac:dyDescent="0.2">
      <c r="C28" t="s">
        <v>1</v>
      </c>
      <c r="G28" t="s">
        <v>1</v>
      </c>
      <c r="I28" t="s">
        <v>1</v>
      </c>
      <c r="K28" t="s">
        <v>1</v>
      </c>
      <c r="M28" t="s">
        <v>1</v>
      </c>
      <c r="O28" t="s">
        <v>1</v>
      </c>
      <c r="Q28" t="s">
        <v>1</v>
      </c>
      <c r="S28" t="s">
        <v>1</v>
      </c>
      <c r="U28" t="s">
        <v>1</v>
      </c>
      <c r="W28" t="s">
        <v>1</v>
      </c>
      <c r="Y28" t="s">
        <v>1</v>
      </c>
      <c r="AA28" t="s">
        <v>1</v>
      </c>
      <c r="AM28" t="s">
        <v>1</v>
      </c>
      <c r="AY28" t="s">
        <v>1</v>
      </c>
    </row>
    <row r="29" spans="1:52" x14ac:dyDescent="0.2">
      <c r="W29" t="s">
        <v>1</v>
      </c>
    </row>
    <row r="30" spans="1:52" x14ac:dyDescent="0.2">
      <c r="C30" s="132" t="s">
        <v>1</v>
      </c>
      <c r="G30" s="132" t="s">
        <v>1</v>
      </c>
      <c r="I30" s="132" t="s">
        <v>1</v>
      </c>
      <c r="K30" s="132" t="s">
        <v>1</v>
      </c>
      <c r="M30" s="132" t="s">
        <v>1</v>
      </c>
      <c r="O30" s="132" t="s">
        <v>1</v>
      </c>
      <c r="Q30" s="132" t="s">
        <v>1</v>
      </c>
      <c r="S30" s="132" t="s">
        <v>1</v>
      </c>
      <c r="U30" s="132" t="s">
        <v>1</v>
      </c>
      <c r="W30" s="132" t="s">
        <v>1</v>
      </c>
      <c r="Y30" s="132" t="s">
        <v>1</v>
      </c>
      <c r="AA30" s="132" t="s">
        <v>1</v>
      </c>
      <c r="AM30" s="132" t="s">
        <v>1</v>
      </c>
      <c r="AY30" s="132" t="s">
        <v>1</v>
      </c>
    </row>
    <row r="32" spans="1:52" x14ac:dyDescent="0.2">
      <c r="C32" s="132" t="s">
        <v>1</v>
      </c>
      <c r="D32" s="132"/>
      <c r="E32" s="132" t="s">
        <v>1</v>
      </c>
      <c r="F32" s="132"/>
      <c r="G32" s="132" t="s">
        <v>1</v>
      </c>
      <c r="H32" s="132"/>
      <c r="I32" s="132" t="s">
        <v>1</v>
      </c>
      <c r="J32" s="132"/>
      <c r="K32" s="132" t="s">
        <v>1</v>
      </c>
      <c r="L32" s="132"/>
      <c r="M32" s="132" t="s">
        <v>1</v>
      </c>
      <c r="N32" s="132"/>
      <c r="O32" s="132" t="s">
        <v>1</v>
      </c>
      <c r="P32" s="132"/>
      <c r="Q32" s="132" t="s">
        <v>1</v>
      </c>
      <c r="R32" s="132"/>
      <c r="S32" s="132" t="s">
        <v>1</v>
      </c>
      <c r="T32" s="132"/>
      <c r="U32" s="132" t="s">
        <v>1</v>
      </c>
      <c r="V32" s="132"/>
      <c r="W32" s="132" t="s">
        <v>1</v>
      </c>
      <c r="X32" s="132"/>
      <c r="Y32" s="132" t="s">
        <v>1</v>
      </c>
      <c r="Z32" s="132"/>
      <c r="AA32" s="132" t="s">
        <v>1</v>
      </c>
      <c r="AB32" s="132"/>
      <c r="AC32" s="132" t="s">
        <v>1</v>
      </c>
      <c r="AD32" s="132"/>
      <c r="AE32" s="132" t="s">
        <v>1</v>
      </c>
      <c r="AF32" s="132"/>
      <c r="AG32" s="132"/>
      <c r="AH32" s="132"/>
      <c r="AI32" s="132"/>
      <c r="AJ32" s="132" t="s">
        <v>1</v>
      </c>
      <c r="AM32" s="132" t="s">
        <v>1</v>
      </c>
      <c r="AV32" s="132" t="s">
        <v>1</v>
      </c>
      <c r="AY32" s="132" t="s">
        <v>1</v>
      </c>
    </row>
    <row r="36" spans="9:48" x14ac:dyDescent="0.2">
      <c r="I36" t="s">
        <v>1</v>
      </c>
      <c r="K36" t="s">
        <v>1</v>
      </c>
    </row>
    <row r="38" spans="9:48" x14ac:dyDescent="0.2">
      <c r="AV38" t="s">
        <v>1</v>
      </c>
    </row>
  </sheetData>
  <mergeCells count="42">
    <mergeCell ref="W4:X4"/>
    <mergeCell ref="A4:B4"/>
    <mergeCell ref="C4:D4"/>
    <mergeCell ref="E4:F4"/>
    <mergeCell ref="G4:H4"/>
    <mergeCell ref="I4:J4"/>
    <mergeCell ref="K4:L4"/>
    <mergeCell ref="M4:N4"/>
    <mergeCell ref="O4:P4"/>
    <mergeCell ref="Q4:R4"/>
    <mergeCell ref="S4:T4"/>
    <mergeCell ref="U4:V4"/>
    <mergeCell ref="AJ5:AJ6"/>
    <mergeCell ref="AK5:AK6"/>
    <mergeCell ref="Y4:Z4"/>
    <mergeCell ref="AA4:AB4"/>
    <mergeCell ref="AC4:AD4"/>
    <mergeCell ref="AE4:AF4"/>
    <mergeCell ref="AG4:AH4"/>
    <mergeCell ref="AJ4:AK4"/>
    <mergeCell ref="AM4:AN4"/>
    <mergeCell ref="AP4:AQ4"/>
    <mergeCell ref="AS4:AT4"/>
    <mergeCell ref="AV4:AW4"/>
    <mergeCell ref="AY4:AZ4"/>
    <mergeCell ref="Y7:Z7"/>
    <mergeCell ref="C7:D7"/>
    <mergeCell ref="E7:F7"/>
    <mergeCell ref="G7:H7"/>
    <mergeCell ref="I7:J7"/>
    <mergeCell ref="K7:L7"/>
    <mergeCell ref="M7:N7"/>
    <mergeCell ref="O7:P7"/>
    <mergeCell ref="Q7:R7"/>
    <mergeCell ref="S7:T7"/>
    <mergeCell ref="U7:V7"/>
    <mergeCell ref="W7:X7"/>
    <mergeCell ref="AA7:AB7"/>
    <mergeCell ref="AC7:AD7"/>
    <mergeCell ref="AE7:AF7"/>
    <mergeCell ref="AJ7:AK7"/>
    <mergeCell ref="AM7:AN7"/>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38"/>
  <sheetViews>
    <sheetView workbookViewId="0"/>
  </sheetViews>
  <sheetFormatPr defaultRowHeight="12.75" x14ac:dyDescent="0.2"/>
  <cols>
    <col min="9" max="9" width="13.28515625" customWidth="1"/>
    <col min="10" max="10" width="11.42578125" customWidth="1"/>
    <col min="11" max="12" width="11.28515625" customWidth="1"/>
    <col min="13" max="13" width="12" customWidth="1"/>
    <col min="14" max="14" width="11.7109375" customWidth="1"/>
    <col min="42" max="42" width="9.140625" bestFit="1" customWidth="1"/>
    <col min="48" max="48" width="12.7109375" customWidth="1"/>
    <col min="49" max="49" width="13.42578125" customWidth="1"/>
  </cols>
  <sheetData>
    <row r="1" spans="1:52" ht="15.75" x14ac:dyDescent="0.25">
      <c r="A1" s="179"/>
      <c r="B1" s="83"/>
      <c r="C1" s="125" t="s">
        <v>82</v>
      </c>
      <c r="D1" s="83"/>
      <c r="E1" s="144"/>
      <c r="F1" s="143"/>
      <c r="G1" s="144"/>
      <c r="H1" s="144"/>
      <c r="I1" s="84"/>
      <c r="J1" s="179"/>
      <c r="K1" s="180"/>
      <c r="L1" s="179"/>
      <c r="M1" s="180"/>
      <c r="N1" s="179"/>
      <c r="O1" s="144"/>
      <c r="P1" s="179"/>
      <c r="Q1" s="180"/>
      <c r="R1" s="179"/>
      <c r="S1" s="180"/>
      <c r="T1" s="179"/>
      <c r="U1" s="180"/>
      <c r="V1" s="179"/>
      <c r="W1" s="180"/>
      <c r="X1" s="179"/>
      <c r="Y1" s="181"/>
      <c r="Z1" s="182"/>
      <c r="AA1" s="180"/>
      <c r="AB1" s="179"/>
      <c r="AC1" s="181"/>
      <c r="AD1" s="179"/>
      <c r="AE1" s="180"/>
      <c r="AF1" s="179"/>
      <c r="AG1" s="179"/>
      <c r="AH1" s="179"/>
      <c r="AI1" s="179"/>
      <c r="AJ1" s="180"/>
      <c r="AK1" s="179"/>
      <c r="AL1" s="179"/>
      <c r="AM1" s="180"/>
      <c r="AN1" s="179"/>
      <c r="AO1" s="179"/>
      <c r="AP1" s="179"/>
      <c r="AQ1" s="179"/>
      <c r="AR1" s="179"/>
      <c r="AS1" s="183"/>
      <c r="AT1" s="183"/>
      <c r="AU1" s="183"/>
      <c r="AV1" s="179"/>
      <c r="AW1" s="179"/>
      <c r="AX1" s="179"/>
      <c r="AY1" s="184"/>
      <c r="AZ1" s="179"/>
    </row>
    <row r="2" spans="1:52" x14ac:dyDescent="0.2">
      <c r="A2" s="185"/>
      <c r="B2" s="143" t="s">
        <v>1</v>
      </c>
      <c r="C2" s="144"/>
      <c r="D2" s="143"/>
      <c r="E2" s="144"/>
      <c r="F2" s="143"/>
      <c r="G2" s="144"/>
      <c r="H2" s="144"/>
      <c r="I2" s="143"/>
      <c r="J2" s="179"/>
      <c r="K2" s="180"/>
      <c r="L2" s="179"/>
      <c r="M2" s="180"/>
      <c r="N2" s="179"/>
      <c r="O2" s="144"/>
      <c r="P2" s="179"/>
      <c r="Q2" s="180"/>
      <c r="R2" s="179"/>
      <c r="S2" s="180"/>
      <c r="T2" s="179"/>
      <c r="U2" s="126"/>
      <c r="V2" s="179"/>
      <c r="W2" s="126"/>
      <c r="X2" s="179"/>
      <c r="Y2" s="181"/>
      <c r="Z2" s="186"/>
      <c r="AA2" s="180"/>
      <c r="AB2" s="179"/>
      <c r="AC2" s="181"/>
      <c r="AD2" s="179"/>
      <c r="AE2" s="180"/>
      <c r="AF2" s="179"/>
      <c r="AG2" s="179"/>
      <c r="AH2" s="179"/>
      <c r="AI2" s="179"/>
      <c r="AJ2" s="180"/>
      <c r="AK2" s="179"/>
      <c r="AL2" s="179"/>
      <c r="AM2" s="180"/>
      <c r="AN2" s="179"/>
      <c r="AO2" s="179"/>
      <c r="AP2" s="87" t="s">
        <v>2</v>
      </c>
      <c r="AQ2" s="179"/>
      <c r="AR2" s="179"/>
      <c r="AS2" s="183"/>
      <c r="AT2" s="183"/>
      <c r="AU2" s="183"/>
      <c r="AV2" s="179"/>
      <c r="AW2" s="179"/>
      <c r="AX2" s="179"/>
      <c r="AY2" s="184"/>
      <c r="AZ2" s="179"/>
    </row>
    <row r="3" spans="1:52" ht="13.5" thickBot="1" x14ac:dyDescent="0.25">
      <c r="A3" s="187"/>
      <c r="B3" s="143" t="s">
        <v>1</v>
      </c>
      <c r="C3" s="144" t="s">
        <v>1</v>
      </c>
      <c r="D3" s="143"/>
      <c r="E3" s="144"/>
      <c r="F3" s="143"/>
      <c r="G3" s="144"/>
      <c r="H3" s="144"/>
      <c r="I3" s="143"/>
      <c r="J3" s="179"/>
      <c r="K3" s="180"/>
      <c r="L3" s="179"/>
      <c r="M3" s="180"/>
      <c r="N3" s="179"/>
      <c r="O3" s="144"/>
      <c r="P3" s="179"/>
      <c r="Q3" s="180"/>
      <c r="R3" s="179"/>
      <c r="S3" s="180"/>
      <c r="T3" s="179"/>
      <c r="U3" s="126"/>
      <c r="V3" s="179"/>
      <c r="W3" s="188"/>
      <c r="X3" s="189"/>
      <c r="Y3" s="181"/>
      <c r="Z3" s="187"/>
      <c r="AA3" s="180"/>
      <c r="AB3" s="179"/>
      <c r="AC3" s="180"/>
      <c r="AD3" s="186"/>
      <c r="AE3" s="181"/>
      <c r="AF3" s="186"/>
      <c r="AG3" s="186"/>
      <c r="AH3" s="186"/>
      <c r="AI3" s="179"/>
      <c r="AJ3" s="180"/>
      <c r="AK3" s="179"/>
      <c r="AL3" s="179"/>
      <c r="AM3" s="180"/>
      <c r="AN3" s="179"/>
      <c r="AO3" s="179"/>
      <c r="AP3" s="87"/>
      <c r="AQ3" s="179"/>
      <c r="AR3" s="179"/>
      <c r="AS3" s="183"/>
      <c r="AT3" s="183"/>
      <c r="AU3" s="183"/>
      <c r="AV3" s="186"/>
      <c r="AW3" s="186"/>
      <c r="AX3" s="179"/>
      <c r="AY3" s="184"/>
      <c r="AZ3" s="179"/>
    </row>
    <row r="4" spans="1:52" ht="25.5" customHeight="1" x14ac:dyDescent="0.2">
      <c r="A4" s="295" t="s">
        <v>83</v>
      </c>
      <c r="B4" s="284"/>
      <c r="C4" s="296" t="s">
        <v>4</v>
      </c>
      <c r="D4" s="297"/>
      <c r="E4" s="296" t="s">
        <v>5</v>
      </c>
      <c r="F4" s="297"/>
      <c r="G4" s="298" t="s">
        <v>6</v>
      </c>
      <c r="H4" s="299"/>
      <c r="I4" s="283" t="s">
        <v>7</v>
      </c>
      <c r="J4" s="293"/>
      <c r="K4" s="283" t="s">
        <v>8</v>
      </c>
      <c r="L4" s="293"/>
      <c r="M4" s="301" t="s">
        <v>9</v>
      </c>
      <c r="N4" s="302"/>
      <c r="O4" s="296" t="s">
        <v>10</v>
      </c>
      <c r="P4" s="297"/>
      <c r="Q4" s="296" t="s">
        <v>11</v>
      </c>
      <c r="R4" s="297"/>
      <c r="S4" s="283" t="s">
        <v>12</v>
      </c>
      <c r="T4" s="293"/>
      <c r="U4" s="283" t="s">
        <v>13</v>
      </c>
      <c r="V4" s="293"/>
      <c r="W4" s="283" t="s">
        <v>14</v>
      </c>
      <c r="X4" s="293"/>
      <c r="Y4" s="286" t="s">
        <v>15</v>
      </c>
      <c r="Z4" s="303"/>
      <c r="AA4" s="279" t="s">
        <v>16</v>
      </c>
      <c r="AB4" s="282"/>
      <c r="AC4" s="291" t="s">
        <v>65</v>
      </c>
      <c r="AD4" s="304"/>
      <c r="AE4" s="291" t="s">
        <v>17</v>
      </c>
      <c r="AF4" s="282"/>
      <c r="AG4" s="283" t="s">
        <v>18</v>
      </c>
      <c r="AH4" s="284"/>
      <c r="AI4" s="89"/>
      <c r="AJ4" s="300" t="s">
        <v>19</v>
      </c>
      <c r="AK4" s="284"/>
      <c r="AL4" s="89"/>
      <c r="AM4" s="286" t="s">
        <v>20</v>
      </c>
      <c r="AN4" s="284"/>
      <c r="AO4" s="89"/>
      <c r="AP4" s="287" t="s">
        <v>21</v>
      </c>
      <c r="AQ4" s="288"/>
      <c r="AR4" s="89"/>
      <c r="AS4" s="289" t="s">
        <v>22</v>
      </c>
      <c r="AT4" s="290"/>
      <c r="AU4" s="90"/>
      <c r="AV4" s="291" t="s">
        <v>23</v>
      </c>
      <c r="AW4" s="292"/>
      <c r="AX4" s="89"/>
      <c r="AY4" s="283" t="s">
        <v>24</v>
      </c>
      <c r="AZ4" s="293"/>
    </row>
    <row r="5" spans="1:52" x14ac:dyDescent="0.2">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75" t="s">
        <v>29</v>
      </c>
      <c r="AK5" s="277" t="s">
        <v>30</v>
      </c>
      <c r="AL5" s="95"/>
      <c r="AM5" s="127" t="s">
        <v>1</v>
      </c>
      <c r="AN5" s="94" t="s">
        <v>29</v>
      </c>
      <c r="AO5" s="95"/>
      <c r="AP5" s="93" t="s">
        <v>1</v>
      </c>
      <c r="AQ5" s="94" t="s">
        <v>29</v>
      </c>
      <c r="AR5" s="95"/>
      <c r="AS5" s="96" t="s">
        <v>1</v>
      </c>
      <c r="AT5" s="97" t="s">
        <v>29</v>
      </c>
      <c r="AU5" s="98"/>
      <c r="AV5" s="93" t="s">
        <v>1</v>
      </c>
      <c r="AW5" s="94" t="s">
        <v>29</v>
      </c>
      <c r="AX5" s="95"/>
      <c r="AY5" s="128" t="s">
        <v>1</v>
      </c>
      <c r="AZ5" s="94" t="s">
        <v>29</v>
      </c>
    </row>
    <row r="6" spans="1:52" x14ac:dyDescent="0.2">
      <c r="A6" s="151" t="s">
        <v>31</v>
      </c>
      <c r="B6" s="152" t="s">
        <v>32</v>
      </c>
      <c r="C6" s="150" t="s">
        <v>29</v>
      </c>
      <c r="D6" s="146" t="s">
        <v>33</v>
      </c>
      <c r="E6" s="150" t="s">
        <v>29</v>
      </c>
      <c r="F6" s="146" t="s">
        <v>33</v>
      </c>
      <c r="G6" s="150" t="s">
        <v>29</v>
      </c>
      <c r="H6" s="146" t="s">
        <v>33</v>
      </c>
      <c r="I6" s="147" t="s">
        <v>29</v>
      </c>
      <c r="J6" s="146" t="s">
        <v>33</v>
      </c>
      <c r="K6" s="150" t="s">
        <v>29</v>
      </c>
      <c r="L6" s="146" t="s">
        <v>33</v>
      </c>
      <c r="M6" s="150" t="s">
        <v>29</v>
      </c>
      <c r="N6" s="146" t="s">
        <v>33</v>
      </c>
      <c r="O6" s="150" t="s">
        <v>29</v>
      </c>
      <c r="P6" s="146" t="s">
        <v>33</v>
      </c>
      <c r="Q6" s="150" t="s">
        <v>29</v>
      </c>
      <c r="R6" s="146" t="s">
        <v>33</v>
      </c>
      <c r="S6" s="150" t="s">
        <v>29</v>
      </c>
      <c r="T6" s="146" t="s">
        <v>33</v>
      </c>
      <c r="U6" s="150" t="s">
        <v>29</v>
      </c>
      <c r="V6" s="146" t="s">
        <v>33</v>
      </c>
      <c r="W6" s="150" t="s">
        <v>29</v>
      </c>
      <c r="X6" s="146" t="s">
        <v>33</v>
      </c>
      <c r="Y6" s="150" t="s">
        <v>29</v>
      </c>
      <c r="Z6" s="146" t="s">
        <v>33</v>
      </c>
      <c r="AA6" s="150" t="s">
        <v>29</v>
      </c>
      <c r="AB6" s="146" t="s">
        <v>33</v>
      </c>
      <c r="AC6" s="150" t="s">
        <v>29</v>
      </c>
      <c r="AD6" s="146" t="s">
        <v>33</v>
      </c>
      <c r="AE6" s="150" t="s">
        <v>29</v>
      </c>
      <c r="AF6" s="146" t="s">
        <v>33</v>
      </c>
      <c r="AG6" s="147" t="s">
        <v>29</v>
      </c>
      <c r="AH6" s="146" t="s">
        <v>33</v>
      </c>
      <c r="AI6" s="104"/>
      <c r="AJ6" s="276"/>
      <c r="AK6" s="278"/>
      <c r="AL6" s="104"/>
      <c r="AM6" s="150" t="s">
        <v>29</v>
      </c>
      <c r="AN6" s="146" t="s">
        <v>33</v>
      </c>
      <c r="AO6" s="104"/>
      <c r="AP6" s="147" t="s">
        <v>29</v>
      </c>
      <c r="AQ6" s="146" t="s">
        <v>33</v>
      </c>
      <c r="AR6" s="104"/>
      <c r="AS6" s="148" t="s">
        <v>29</v>
      </c>
      <c r="AT6" s="149" t="s">
        <v>33</v>
      </c>
      <c r="AU6" s="107"/>
      <c r="AV6" s="147" t="s">
        <v>29</v>
      </c>
      <c r="AW6" s="146" t="s">
        <v>33</v>
      </c>
      <c r="AX6" s="104"/>
      <c r="AY6" s="145" t="s">
        <v>29</v>
      </c>
      <c r="AZ6" s="146" t="s">
        <v>33</v>
      </c>
    </row>
    <row r="7" spans="1:52" ht="37.5" customHeight="1" thickBot="1" x14ac:dyDescent="0.25">
      <c r="A7" s="108"/>
      <c r="B7" s="109"/>
      <c r="C7" s="270" t="s">
        <v>34</v>
      </c>
      <c r="D7" s="271"/>
      <c r="E7" s="270" t="s">
        <v>35</v>
      </c>
      <c r="F7" s="271"/>
      <c r="G7" s="270" t="s">
        <v>36</v>
      </c>
      <c r="H7" s="271"/>
      <c r="I7" s="270" t="s">
        <v>37</v>
      </c>
      <c r="J7" s="271"/>
      <c r="K7" s="270" t="s">
        <v>38</v>
      </c>
      <c r="L7" s="271"/>
      <c r="M7" s="270" t="s">
        <v>39</v>
      </c>
      <c r="N7" s="271"/>
      <c r="O7" s="270" t="s">
        <v>10</v>
      </c>
      <c r="P7" s="271"/>
      <c r="Q7" s="270" t="s">
        <v>40</v>
      </c>
      <c r="R7" s="271"/>
      <c r="S7" s="270" t="s">
        <v>41</v>
      </c>
      <c r="T7" s="271"/>
      <c r="U7" s="270" t="s">
        <v>42</v>
      </c>
      <c r="V7" s="271"/>
      <c r="W7" s="270" t="s">
        <v>14</v>
      </c>
      <c r="X7" s="271"/>
      <c r="Y7" s="270" t="s">
        <v>15</v>
      </c>
      <c r="Z7" s="271"/>
      <c r="AA7" s="270" t="s">
        <v>43</v>
      </c>
      <c r="AB7" s="271"/>
      <c r="AC7" s="270"/>
      <c r="AD7" s="271"/>
      <c r="AE7" s="270"/>
      <c r="AF7" s="271"/>
      <c r="AG7" s="110"/>
      <c r="AH7" s="111"/>
      <c r="AI7" s="112"/>
      <c r="AJ7" s="270" t="s">
        <v>44</v>
      </c>
      <c r="AK7" s="271"/>
      <c r="AL7" s="112"/>
      <c r="AM7" s="270" t="s">
        <v>45</v>
      </c>
      <c r="AN7" s="271"/>
      <c r="AO7" s="112"/>
      <c r="AP7" s="110"/>
      <c r="AQ7" s="109"/>
      <c r="AR7" s="112"/>
      <c r="AS7" s="113"/>
      <c r="AT7" s="114"/>
      <c r="AU7" s="98"/>
      <c r="AV7" s="110"/>
      <c r="AW7" s="111"/>
      <c r="AX7" s="112"/>
      <c r="AY7" s="131"/>
      <c r="AZ7" s="109"/>
    </row>
    <row r="8" spans="1:52" x14ac:dyDescent="0.2">
      <c r="A8" s="190"/>
      <c r="B8" s="191"/>
      <c r="C8" s="192"/>
      <c r="D8" s="191"/>
      <c r="E8" s="192"/>
      <c r="F8" s="191"/>
      <c r="G8" s="192"/>
      <c r="H8" s="191"/>
      <c r="I8" s="190"/>
      <c r="J8" s="191"/>
      <c r="K8" s="192"/>
      <c r="L8" s="191"/>
      <c r="M8" s="192"/>
      <c r="N8" s="191"/>
      <c r="O8" s="192"/>
      <c r="P8" s="191"/>
      <c r="Q8" s="192"/>
      <c r="R8" s="191"/>
      <c r="S8" s="192"/>
      <c r="T8" s="191"/>
      <c r="U8" s="227"/>
      <c r="V8" s="193"/>
      <c r="W8" s="192"/>
      <c r="X8" s="191"/>
      <c r="Y8" s="192"/>
      <c r="Z8" s="191"/>
      <c r="AA8" s="194"/>
      <c r="AB8" s="226"/>
      <c r="AC8" s="192"/>
      <c r="AD8" s="191"/>
      <c r="AE8" s="192"/>
      <c r="AF8" s="191"/>
      <c r="AG8" s="190"/>
      <c r="AH8" s="193"/>
      <c r="AI8" s="197"/>
      <c r="AJ8" s="192"/>
      <c r="AK8" s="191"/>
      <c r="AL8" s="197"/>
      <c r="AM8" s="192"/>
      <c r="AN8" s="191"/>
      <c r="AO8" s="197"/>
      <c r="AP8" s="190"/>
      <c r="AQ8" s="191"/>
      <c r="AR8" s="197"/>
      <c r="AS8" s="199"/>
      <c r="AT8" s="200"/>
      <c r="AU8" s="201"/>
      <c r="AV8" s="193"/>
      <c r="AW8" s="193"/>
      <c r="AX8" s="197"/>
      <c r="AY8" s="199"/>
      <c r="AZ8" s="191"/>
    </row>
    <row r="9" spans="1:52" x14ac:dyDescent="0.2">
      <c r="A9" s="116">
        <v>2016</v>
      </c>
      <c r="B9" s="117" t="s">
        <v>46</v>
      </c>
      <c r="C9" s="134">
        <v>124547</v>
      </c>
      <c r="D9" s="198">
        <f>IF(C9&gt;0,C9,"")</f>
        <v>124547</v>
      </c>
      <c r="E9" s="134">
        <v>1670</v>
      </c>
      <c r="F9" s="198">
        <f>IF(E9&gt;0,E9,"")</f>
        <v>1670</v>
      </c>
      <c r="G9" s="134">
        <v>289801</v>
      </c>
      <c r="H9" s="198">
        <f>IF(G9&gt;0,G9,"")</f>
        <v>289801</v>
      </c>
      <c r="I9" s="140">
        <v>493934</v>
      </c>
      <c r="J9" s="198">
        <f>IF(I9&gt;0,I9,"")</f>
        <v>493934</v>
      </c>
      <c r="K9" s="140">
        <v>199797</v>
      </c>
      <c r="L9" s="198">
        <f>IF(K9&gt;0,K9,"")</f>
        <v>199797</v>
      </c>
      <c r="M9" s="134">
        <v>5790</v>
      </c>
      <c r="N9" s="198">
        <f>IF(M9&gt;0,M9,"")</f>
        <v>5790</v>
      </c>
      <c r="O9" s="141">
        <v>18454</v>
      </c>
      <c r="P9" s="198">
        <f>IF(O9&gt;0,O9,"")</f>
        <v>18454</v>
      </c>
      <c r="Q9" s="141">
        <v>131229</v>
      </c>
      <c r="R9" s="198">
        <f>IF(Q9&gt;0,Q9,"")</f>
        <v>131229</v>
      </c>
      <c r="S9" s="142">
        <v>426949</v>
      </c>
      <c r="T9" s="198">
        <f>IF(S9&gt;0,S9,"")</f>
        <v>426949</v>
      </c>
      <c r="U9" s="141">
        <v>126181</v>
      </c>
      <c r="V9" s="198">
        <f>IF(U9&gt;0,U9,"")</f>
        <v>126181</v>
      </c>
      <c r="W9" s="141">
        <v>8017</v>
      </c>
      <c r="X9" s="198">
        <f>IF(W9&gt;0,W9,"")</f>
        <v>8017</v>
      </c>
      <c r="Y9" s="141">
        <v>43500</v>
      </c>
      <c r="Z9" s="198">
        <f>IF(Y9&gt;0,Y9,"")</f>
        <v>43500</v>
      </c>
      <c r="AA9" s="141">
        <v>367</v>
      </c>
      <c r="AB9" s="198">
        <f>IF(AA9&gt;0,AA9,"")</f>
        <v>367</v>
      </c>
      <c r="AC9" s="134">
        <v>13020</v>
      </c>
      <c r="AD9" s="198">
        <f>IF(AC9&gt;0,AC9,"")</f>
        <v>13020</v>
      </c>
      <c r="AE9" s="140">
        <v>4</v>
      </c>
      <c r="AF9" s="198">
        <f>IF(AE9&gt;0,AE9,"")</f>
        <v>4</v>
      </c>
      <c r="AG9" s="204">
        <f t="shared" ref="AG9:AG18" si="0">C9+E9+G9+I9+K9+M9+O9+Q9+S9+U9+W9+Y9+AA9+AC9+AE9</f>
        <v>1883260</v>
      </c>
      <c r="AH9" s="205">
        <f>IF(AG9&gt;0,AG9,"")</f>
        <v>1883260</v>
      </c>
      <c r="AI9" s="206"/>
      <c r="AJ9" s="134">
        <v>808</v>
      </c>
      <c r="AK9" s="198">
        <f>IF(AJ9&gt;0,AJ9,"")</f>
        <v>808</v>
      </c>
      <c r="AL9" s="206"/>
      <c r="AM9" s="140">
        <v>23794</v>
      </c>
      <c r="AN9" s="198">
        <f>IF(AM9&gt;0,AM9,"")</f>
        <v>23794</v>
      </c>
      <c r="AO9" s="206"/>
      <c r="AP9" s="140">
        <f t="shared" ref="AP9:AP18" si="1">AG9+AJ9+AM9</f>
        <v>1907862</v>
      </c>
      <c r="AQ9" s="207">
        <f>IF(AP9&gt;0,AP9,"")</f>
        <v>1907862</v>
      </c>
      <c r="AR9" s="206"/>
      <c r="AS9" s="134">
        <v>0</v>
      </c>
      <c r="AT9" s="198" t="str">
        <f>IF(AS9&gt;0,AS9,"")</f>
        <v/>
      </c>
      <c r="AU9" s="206"/>
      <c r="AV9" s="208">
        <f t="shared" ref="AV9:AV18" si="2">AP9+AS9</f>
        <v>1907862</v>
      </c>
      <c r="AW9" s="207">
        <f>IF(AV9&gt;0,AV9,"")</f>
        <v>1907862</v>
      </c>
      <c r="AX9" s="206"/>
      <c r="AY9" s="134">
        <v>89999</v>
      </c>
      <c r="AZ9" s="198">
        <f>IF(AY9&gt;0,AY9,"")</f>
        <v>89999</v>
      </c>
    </row>
    <row r="10" spans="1:52" x14ac:dyDescent="0.2">
      <c r="A10" s="116">
        <v>2016</v>
      </c>
      <c r="B10" s="117" t="s">
        <v>47</v>
      </c>
      <c r="C10" s="132">
        <v>124777</v>
      </c>
      <c r="D10" s="198">
        <f>IF(C10&gt;0,(AVERAGE(C$9:C10)),"")</f>
        <v>124662</v>
      </c>
      <c r="E10" s="132">
        <v>1682</v>
      </c>
      <c r="F10" s="198">
        <f>IF(E10&gt;0,(AVERAGE(E$9:E10)),"")</f>
        <v>1676</v>
      </c>
      <c r="G10" s="132">
        <v>290896</v>
      </c>
      <c r="H10" s="198">
        <f>IF(G10&gt;0,(AVERAGE(G$9:G10)),"")</f>
        <v>290348.5</v>
      </c>
      <c r="I10" s="132">
        <v>493673</v>
      </c>
      <c r="J10" s="198">
        <f>IF(I10&gt;0,(AVERAGE(I$9:I10)),"")</f>
        <v>493803.5</v>
      </c>
      <c r="K10" s="132">
        <v>198786</v>
      </c>
      <c r="L10" s="198">
        <f>IF(K10&gt;0,(AVERAGE(K$9:K10)),"")</f>
        <v>199291.5</v>
      </c>
      <c r="M10" s="132">
        <v>5811</v>
      </c>
      <c r="N10" s="198">
        <f>IF(M10&gt;0,(AVERAGE(M$9:M10)),"")</f>
        <v>5800.5</v>
      </c>
      <c r="O10" s="132">
        <v>18403</v>
      </c>
      <c r="P10" s="198">
        <f>IF(O10&gt;0,(AVERAGE(O$9:O10)),"")</f>
        <v>18428.5</v>
      </c>
      <c r="Q10" s="132">
        <v>135738</v>
      </c>
      <c r="R10" s="198">
        <f>IF(Q10&gt;0,(AVERAGE(Q$9:Q10)),"")</f>
        <v>133483.5</v>
      </c>
      <c r="S10" s="132">
        <v>425421</v>
      </c>
      <c r="T10" s="198">
        <f>IF(S10&gt;0,(AVERAGE(S$9:S10)),"")</f>
        <v>426185</v>
      </c>
      <c r="U10" s="132">
        <v>126096</v>
      </c>
      <c r="V10" s="198">
        <f>IF(U10&gt;0,(AVERAGE(U$9:U10)),"")</f>
        <v>126138.5</v>
      </c>
      <c r="W10" s="132">
        <v>8090</v>
      </c>
      <c r="X10" s="198">
        <f>IF(W10&gt;0,(AVERAGE(W$9:W10)),"")</f>
        <v>8053.5</v>
      </c>
      <c r="Y10" s="132">
        <v>43439</v>
      </c>
      <c r="Z10" s="198">
        <f>IF(Y10&gt;0,(AVERAGE(Y$9:Y10)),"")</f>
        <v>43469.5</v>
      </c>
      <c r="AA10" s="132">
        <v>367</v>
      </c>
      <c r="AB10" s="198">
        <f>IF(AA10&gt;0,(AVERAGE(AA$9:AA10)),"")</f>
        <v>367</v>
      </c>
      <c r="AC10" s="132">
        <v>13357</v>
      </c>
      <c r="AD10" s="198">
        <f>IF(AC10&gt;0,(AVERAGE(AC$9:AC10)),"")</f>
        <v>13188.5</v>
      </c>
      <c r="AE10" s="132">
        <v>5</v>
      </c>
      <c r="AF10" s="198">
        <f>IF(AE10&gt;0,(AVERAGE(AE$9:AE10)),"")</f>
        <v>4.5</v>
      </c>
      <c r="AG10" s="204">
        <f t="shared" si="0"/>
        <v>1886541</v>
      </c>
      <c r="AH10" s="205">
        <f>IF(AG10&gt;0,(AVERAGE(AG$9:AG10)),"")</f>
        <v>1884900.5</v>
      </c>
      <c r="AI10" s="206"/>
      <c r="AJ10" s="132">
        <v>826</v>
      </c>
      <c r="AK10" s="198">
        <f>IF(AJ10&gt;0,(AVERAGE(AJ$9:AJ10)),"")</f>
        <v>817</v>
      </c>
      <c r="AL10" s="206"/>
      <c r="AM10" s="132">
        <v>24071</v>
      </c>
      <c r="AN10" s="198">
        <f>IF(AM10&gt;0,(AVERAGE(AM$9:AM10)),"")</f>
        <v>23932.5</v>
      </c>
      <c r="AO10" s="206"/>
      <c r="AP10" s="140">
        <f t="shared" si="1"/>
        <v>1911438</v>
      </c>
      <c r="AQ10" s="207">
        <f>IF(AP10&gt;0,(AVERAGE(AP$9:AP10)),"")</f>
        <v>1909650</v>
      </c>
      <c r="AR10" s="206"/>
      <c r="AS10" s="134">
        <v>0</v>
      </c>
      <c r="AT10" s="198" t="str">
        <f>IF(AS10&gt;0,(AVERAGE(AS$9:AS10)),"")</f>
        <v/>
      </c>
      <c r="AU10" s="206"/>
      <c r="AV10" s="208">
        <f t="shared" si="2"/>
        <v>1911438</v>
      </c>
      <c r="AW10" s="207">
        <f>IF(AV10&gt;0,(AVERAGE(AV$9:AV10)),"")</f>
        <v>1909650</v>
      </c>
      <c r="AX10" s="206"/>
      <c r="AY10" s="132">
        <v>88405</v>
      </c>
      <c r="AZ10" s="198">
        <f>IF(AY10&gt;0,(AVERAGE(AY$9:AY10)),"")</f>
        <v>89202</v>
      </c>
    </row>
    <row r="11" spans="1:52" x14ac:dyDescent="0.2">
      <c r="A11" s="116">
        <v>2016</v>
      </c>
      <c r="B11" s="117" t="s">
        <v>48</v>
      </c>
      <c r="C11" s="134">
        <v>126062</v>
      </c>
      <c r="D11" s="198">
        <f>IF(C11&gt;0,(AVERAGE(C$9:C11)),"")</f>
        <v>125128.66666666667</v>
      </c>
      <c r="E11" s="134">
        <v>1689</v>
      </c>
      <c r="F11" s="198">
        <f>IF(E11&gt;0,(AVERAGE(E$9:E11)),"")</f>
        <v>1680.3333333333333</v>
      </c>
      <c r="G11" s="134">
        <v>291701</v>
      </c>
      <c r="H11" s="198">
        <f>IF(G11&gt;0,(AVERAGE(G$9:G11)),"")</f>
        <v>290799.33333333331</v>
      </c>
      <c r="I11" s="140">
        <v>499669</v>
      </c>
      <c r="J11" s="198">
        <f>IF(I11&gt;0,(AVERAGE(I$9:I11)),"")</f>
        <v>495758.66666666669</v>
      </c>
      <c r="K11" s="140">
        <v>200735</v>
      </c>
      <c r="L11" s="198">
        <f>IF(K11&gt;0,(AVERAGE(K$9:K11)),"")</f>
        <v>199772.66666666666</v>
      </c>
      <c r="M11" s="134">
        <v>5854</v>
      </c>
      <c r="N11" s="198">
        <f>IF(M11&gt;0,(AVERAGE(M$9:M11)),"")</f>
        <v>5818.333333333333</v>
      </c>
      <c r="O11" s="141">
        <v>18369</v>
      </c>
      <c r="P11" s="198">
        <f>IF(O11&gt;0,(AVERAGE(O$9:O11)),"")</f>
        <v>18408.666666666668</v>
      </c>
      <c r="Q11" s="141">
        <v>140495</v>
      </c>
      <c r="R11" s="198">
        <f>IF(Q11&gt;0,(AVERAGE(Q$9:Q11)),"")</f>
        <v>135820.66666666666</v>
      </c>
      <c r="S11" s="142">
        <v>428562</v>
      </c>
      <c r="T11" s="198">
        <f>IF(S11&gt;0,(AVERAGE(S$9:S11)),"")</f>
        <v>426977.33333333331</v>
      </c>
      <c r="U11" s="141">
        <v>127631</v>
      </c>
      <c r="V11" s="198">
        <f>IF(U11&gt;0,(AVERAGE(U$9:U11)),"")</f>
        <v>126636</v>
      </c>
      <c r="W11" s="141">
        <v>8230</v>
      </c>
      <c r="X11" s="198">
        <f>IF(W11&gt;0,(AVERAGE(W$9:W11)),"")</f>
        <v>8112.333333333333</v>
      </c>
      <c r="Y11" s="141">
        <v>43413</v>
      </c>
      <c r="Z11" s="198">
        <f>IF(Y11&gt;0,(AVERAGE(Y$9:Y11)),"")</f>
        <v>43450.666666666664</v>
      </c>
      <c r="AA11" s="141">
        <v>369</v>
      </c>
      <c r="AB11" s="198">
        <f>IF(AA11&gt;0,(AVERAGE(AA$9:AA11)),"")</f>
        <v>367.66666666666669</v>
      </c>
      <c r="AC11" s="134">
        <v>14042</v>
      </c>
      <c r="AD11" s="198">
        <f>IF(AC11&gt;0,(AVERAGE(AC$9:AC11)),"")</f>
        <v>13473</v>
      </c>
      <c r="AE11" s="140">
        <v>8</v>
      </c>
      <c r="AF11" s="198">
        <f>IF(AE11&gt;0,(AVERAGE(AE$9:AE11)),"")</f>
        <v>5.666666666666667</v>
      </c>
      <c r="AG11" s="204">
        <f t="shared" si="0"/>
        <v>1906829</v>
      </c>
      <c r="AH11" s="205">
        <f>IF(AG11&gt;0,(AVERAGE(AG$9:AG11)),"")</f>
        <v>1892210</v>
      </c>
      <c r="AI11" s="206"/>
      <c r="AJ11" s="134">
        <v>915</v>
      </c>
      <c r="AK11" s="198">
        <f>IF(AJ11&gt;0,(AVERAGE(AJ$9:AJ11)),"")</f>
        <v>849.66666666666663</v>
      </c>
      <c r="AL11" s="206"/>
      <c r="AM11" s="140">
        <v>24366</v>
      </c>
      <c r="AN11" s="198">
        <f>IF(AM11&gt;0,(AVERAGE(AM$9:AM11)),"")</f>
        <v>24077</v>
      </c>
      <c r="AO11" s="206"/>
      <c r="AP11" s="140">
        <f t="shared" si="1"/>
        <v>1932110</v>
      </c>
      <c r="AQ11" s="207">
        <f>IF(AP11&gt;0,(AVERAGE(AP$9:AP11)),"")</f>
        <v>1917136.6666666667</v>
      </c>
      <c r="AR11" s="206"/>
      <c r="AS11" s="134">
        <v>0</v>
      </c>
      <c r="AT11" s="198" t="str">
        <f>IF(AS11&gt;0,(AVERAGE(AS$9:AS11)),"")</f>
        <v/>
      </c>
      <c r="AU11" s="206"/>
      <c r="AV11" s="208">
        <f t="shared" si="2"/>
        <v>1932110</v>
      </c>
      <c r="AW11" s="207">
        <f>IF(AV11&gt;0,(AVERAGE(AV$9:AV11)),"")</f>
        <v>1917136.6666666667</v>
      </c>
      <c r="AX11" s="206"/>
      <c r="AY11" s="134">
        <v>89813</v>
      </c>
      <c r="AZ11" s="198">
        <f>IF(AY11&gt;0,(AVERAGE(AY$9:AY11)),"")</f>
        <v>89405.666666666672</v>
      </c>
    </row>
    <row r="12" spans="1:52" x14ac:dyDescent="0.2">
      <c r="A12" s="116">
        <v>2016</v>
      </c>
      <c r="B12" s="117" t="s">
        <v>49</v>
      </c>
      <c r="C12" s="134">
        <v>125785</v>
      </c>
      <c r="D12" s="198">
        <f>IF(C12&gt;0,(AVERAGE(C$9:C12)),"")</f>
        <v>125292.75</v>
      </c>
      <c r="E12" s="134">
        <v>1687</v>
      </c>
      <c r="F12" s="198">
        <f>IF(E12&gt;0,(AVERAGE(E$9:E12)),"")</f>
        <v>1682</v>
      </c>
      <c r="G12" s="134">
        <v>291966</v>
      </c>
      <c r="H12" s="198">
        <f>IF(G12&gt;0,(AVERAGE(G$9:G12)),"")</f>
        <v>291091</v>
      </c>
      <c r="I12" s="140">
        <v>503686</v>
      </c>
      <c r="J12" s="198">
        <f>IF(I12&gt;0,(AVERAGE(I$9:I12)),"")</f>
        <v>497740.5</v>
      </c>
      <c r="K12" s="140">
        <v>202357</v>
      </c>
      <c r="L12" s="198">
        <f>IF(K12&gt;0,(AVERAGE(K$9:K12)),"")</f>
        <v>200418.75</v>
      </c>
      <c r="M12" s="134">
        <v>5884</v>
      </c>
      <c r="N12" s="198">
        <f>IF(M12&gt;0,(AVERAGE(M$9:M12)),"")</f>
        <v>5834.75</v>
      </c>
      <c r="O12" s="141">
        <v>18349</v>
      </c>
      <c r="P12" s="198">
        <f>IF(O12&gt;0,(AVERAGE(O$9:O12)),"")</f>
        <v>18393.75</v>
      </c>
      <c r="Q12" s="141">
        <v>146089</v>
      </c>
      <c r="R12" s="198">
        <f>IF(Q12&gt;0,(AVERAGE(Q$9:Q12)),"")</f>
        <v>138387.75</v>
      </c>
      <c r="S12" s="142">
        <v>431373</v>
      </c>
      <c r="T12" s="198">
        <f>IF(S12&gt;0,(AVERAGE(S$9:S12)),"")</f>
        <v>428076.25</v>
      </c>
      <c r="U12" s="141">
        <v>128978</v>
      </c>
      <c r="V12" s="198">
        <f>IF(U12&gt;0,(AVERAGE(U$9:U12)),"")</f>
        <v>127221.5</v>
      </c>
      <c r="W12" s="141">
        <v>8319</v>
      </c>
      <c r="X12" s="198">
        <f>IF(W12&gt;0,(AVERAGE(W$9:W12)),"")</f>
        <v>8164</v>
      </c>
      <c r="Y12" s="141">
        <v>43427</v>
      </c>
      <c r="Z12" s="198">
        <f>IF(Y12&gt;0,(AVERAGE(Y$9:Y12)),"")</f>
        <v>43444.75</v>
      </c>
      <c r="AA12" s="141">
        <v>393</v>
      </c>
      <c r="AB12" s="198">
        <f>IF(AA12&gt;0,(AVERAGE(AA$9:AA12)),"")</f>
        <v>374</v>
      </c>
      <c r="AC12" s="134">
        <v>14933</v>
      </c>
      <c r="AD12" s="198">
        <f>IF(AC12&gt;0,(AVERAGE(AC$9:AC12)),"")</f>
        <v>13838</v>
      </c>
      <c r="AE12" s="140">
        <v>11</v>
      </c>
      <c r="AF12" s="198">
        <f>IF(AE12&gt;0,(AVERAGE(AE$9:AE12)),"")</f>
        <v>7</v>
      </c>
      <c r="AG12" s="204">
        <f t="shared" si="0"/>
        <v>1923237</v>
      </c>
      <c r="AH12" s="205">
        <f>IF(AG12&gt;0,(AVERAGE(AG$9:AG12)),"")</f>
        <v>1899966.75</v>
      </c>
      <c r="AI12" s="206"/>
      <c r="AJ12" s="134">
        <v>970</v>
      </c>
      <c r="AK12" s="198">
        <f>IF(AJ12&gt;0,(AVERAGE(AJ$9:AJ12)),"")</f>
        <v>879.75</v>
      </c>
      <c r="AL12" s="206"/>
      <c r="AM12" s="141">
        <v>24673</v>
      </c>
      <c r="AN12" s="198">
        <f>IF(AM12&gt;0,(AVERAGE(AM$9:AM12)),"")</f>
        <v>24226</v>
      </c>
      <c r="AO12" s="206"/>
      <c r="AP12" s="140">
        <f t="shared" si="1"/>
        <v>1948880</v>
      </c>
      <c r="AQ12" s="207">
        <f>IF(AP12&gt;0,(AVERAGE(AP$9:AP12)),"")</f>
        <v>1925072.5</v>
      </c>
      <c r="AR12" s="206"/>
      <c r="AS12" s="134">
        <v>0</v>
      </c>
      <c r="AT12" s="198" t="str">
        <f>IF(AS12&gt;0,(AVERAGE(AS$9:AS12)),"")</f>
        <v/>
      </c>
      <c r="AU12" s="206"/>
      <c r="AV12" s="208">
        <f t="shared" si="2"/>
        <v>1948880</v>
      </c>
      <c r="AW12" s="207">
        <f>IF(AV12&gt;0,(AVERAGE(AV$9:AV12)),"")</f>
        <v>1925072.5</v>
      </c>
      <c r="AX12" s="206"/>
      <c r="AY12" s="134">
        <v>91542</v>
      </c>
      <c r="AZ12" s="198">
        <f>IF(AY12&gt;0,(AVERAGE(AY$9:AY12)),"")</f>
        <v>89939.75</v>
      </c>
    </row>
    <row r="13" spans="1:52" x14ac:dyDescent="0.2">
      <c r="A13" s="116">
        <v>2016</v>
      </c>
      <c r="B13" s="117" t="s">
        <v>50</v>
      </c>
      <c r="C13" s="134">
        <v>125492</v>
      </c>
      <c r="D13" s="198">
        <f>IF(C13&gt;0,(AVERAGE(C$9:C13)),"")</f>
        <v>125332.6</v>
      </c>
      <c r="E13" s="134">
        <v>1683</v>
      </c>
      <c r="F13" s="198">
        <f>IF(E13&gt;0,(AVERAGE(E$9:E13)),"")</f>
        <v>1682.2</v>
      </c>
      <c r="G13" s="134">
        <v>292607</v>
      </c>
      <c r="H13" s="198">
        <f>IF(G13&gt;0,(AVERAGE(G$9:G13)),"")</f>
        <v>291394.2</v>
      </c>
      <c r="I13" s="140">
        <v>505095</v>
      </c>
      <c r="J13" s="198">
        <f>IF(I13&gt;0,(AVERAGE(I$9:I13)),"")</f>
        <v>499211.4</v>
      </c>
      <c r="K13" s="140">
        <v>202178</v>
      </c>
      <c r="L13" s="198">
        <f>IF(K13&gt;0,(AVERAGE(K$9:K13)),"")</f>
        <v>200770.6</v>
      </c>
      <c r="M13" s="134">
        <v>5956</v>
      </c>
      <c r="N13" s="198">
        <f>IF(M13&gt;0,(AVERAGE(M$9:M13)),"")</f>
        <v>5859</v>
      </c>
      <c r="O13" s="140">
        <v>17937</v>
      </c>
      <c r="P13" s="198">
        <f>IF(O13&gt;0,(AVERAGE(O$9:O13)),"")</f>
        <v>18302.400000000001</v>
      </c>
      <c r="Q13" s="140">
        <v>151346</v>
      </c>
      <c r="R13" s="198">
        <f>IF(Q13&gt;0,(AVERAGE(Q$9:Q13)),"")</f>
        <v>140979.4</v>
      </c>
      <c r="S13" s="228">
        <v>432712</v>
      </c>
      <c r="T13" s="198">
        <f>IF(S13&gt;0,(AVERAGE(S$9:S13)),"")</f>
        <v>429003.4</v>
      </c>
      <c r="U13" s="139">
        <v>130285</v>
      </c>
      <c r="V13" s="198">
        <f>IF(U13&gt;0,(AVERAGE(U$9:U13)),"")</f>
        <v>127834.2</v>
      </c>
      <c r="W13" s="140">
        <v>8365</v>
      </c>
      <c r="X13" s="198">
        <f>IF(W13&gt;0,(AVERAGE(W$9:W13)),"")</f>
        <v>8204.2000000000007</v>
      </c>
      <c r="Y13" s="140">
        <v>43083</v>
      </c>
      <c r="Z13" s="198">
        <f>IF(Y13&gt;0,(AVERAGE(Y$9:Y13)),"")</f>
        <v>43372.4</v>
      </c>
      <c r="AA13" s="140">
        <v>395</v>
      </c>
      <c r="AB13" s="198">
        <f>IF(AA13&gt;0,(AVERAGE(AA$9:AA13)),"")</f>
        <v>378.2</v>
      </c>
      <c r="AC13" s="134">
        <v>15727</v>
      </c>
      <c r="AD13" s="198">
        <f>IF(AC13&gt;0,(AVERAGE(AC$9:AC13)),"")</f>
        <v>14215.8</v>
      </c>
      <c r="AE13" s="140">
        <v>22</v>
      </c>
      <c r="AF13" s="198">
        <f>IF(AE13&gt;0,(AVERAGE(AE$9:AE13)),"")</f>
        <v>10</v>
      </c>
      <c r="AG13" s="213">
        <f t="shared" si="0"/>
        <v>1932883</v>
      </c>
      <c r="AH13" s="203">
        <f>IF(AG13&gt;0,(AVERAGE(AG$9:AG13)),"")</f>
        <v>1906550</v>
      </c>
      <c r="AI13" s="214"/>
      <c r="AJ13" s="134">
        <v>972</v>
      </c>
      <c r="AK13" s="198">
        <f>IF(AJ13&gt;0,(AVERAGE(AJ$9:AJ13)),"")</f>
        <v>898.2</v>
      </c>
      <c r="AL13" s="214"/>
      <c r="AM13" s="140">
        <v>24962</v>
      </c>
      <c r="AN13" s="198">
        <f>IF(AM13&gt;0,(AVERAGE(AM$9:AM13)),"")</f>
        <v>24373.200000000001</v>
      </c>
      <c r="AO13" s="214"/>
      <c r="AP13" s="140">
        <f t="shared" si="1"/>
        <v>1958817</v>
      </c>
      <c r="AQ13" s="207">
        <f>IF(AP13&gt;0,(AVERAGE(AP$9:AP13)),"")</f>
        <v>1931821.4</v>
      </c>
      <c r="AR13" s="214"/>
      <c r="AS13" s="134">
        <v>0</v>
      </c>
      <c r="AT13" s="198" t="str">
        <f>IF(AS13&gt;0,(AVERAGE(AS$9:AS13)),"")</f>
        <v/>
      </c>
      <c r="AU13" s="206"/>
      <c r="AV13" s="208">
        <f t="shared" si="2"/>
        <v>1958817</v>
      </c>
      <c r="AW13" s="207">
        <f>IF(AV13&gt;0,(AVERAGE(AV$9:AV13)),"")</f>
        <v>1931821.4</v>
      </c>
      <c r="AX13" s="214"/>
      <c r="AY13" s="134">
        <v>92289</v>
      </c>
      <c r="AZ13" s="198">
        <f>IF(AY13&gt;0,(AVERAGE(AY$9:AY13)),"")</f>
        <v>90409.600000000006</v>
      </c>
    </row>
    <row r="14" spans="1:52" x14ac:dyDescent="0.2">
      <c r="A14" s="116">
        <v>2016</v>
      </c>
      <c r="B14" s="117" t="s">
        <v>51</v>
      </c>
      <c r="C14" s="134">
        <v>124952</v>
      </c>
      <c r="D14" s="198">
        <f>IF(C14&gt;0,(AVERAGE(C$9:C14)),"")</f>
        <v>125269.16666666667</v>
      </c>
      <c r="E14" s="134">
        <v>1675</v>
      </c>
      <c r="F14" s="198">
        <f>IF(E14&gt;0,(AVERAGE(E$9:E14)),"")</f>
        <v>1681</v>
      </c>
      <c r="G14" s="134">
        <v>292829</v>
      </c>
      <c r="H14" s="198">
        <f>IF(G14&gt;0,(AVERAGE(G$9:G14)),"")</f>
        <v>291633.33333333331</v>
      </c>
      <c r="I14" s="140">
        <v>496107</v>
      </c>
      <c r="J14" s="198">
        <f>IF(I14&gt;0,(AVERAGE(I$9:I14)),"")</f>
        <v>498694</v>
      </c>
      <c r="K14" s="140">
        <v>198996</v>
      </c>
      <c r="L14" s="198">
        <f>IF(K14&gt;0,(AVERAGE(K$9:K14)),"")</f>
        <v>200474.83333333334</v>
      </c>
      <c r="M14" s="134">
        <v>5919</v>
      </c>
      <c r="N14" s="198">
        <f>IF(M14&gt;0,(AVERAGE(M$9:M14)),"")</f>
        <v>5869</v>
      </c>
      <c r="O14" s="140">
        <v>17562</v>
      </c>
      <c r="P14" s="198">
        <f>IF(O14&gt;0,(AVERAGE(O$9:O14)),"")</f>
        <v>18179</v>
      </c>
      <c r="Q14" s="140">
        <v>153733</v>
      </c>
      <c r="R14" s="198">
        <f>IF(Q14&gt;0,(AVERAGE(Q$9:Q14)),"")</f>
        <v>143105</v>
      </c>
      <c r="S14" s="140">
        <v>429966</v>
      </c>
      <c r="T14" s="198">
        <f>IF(S14&gt;0,(AVERAGE(S$9:S14)),"")</f>
        <v>429163.83333333331</v>
      </c>
      <c r="U14" s="139">
        <v>130182</v>
      </c>
      <c r="V14" s="198">
        <f>IF(U14&gt;0,(AVERAGE(U$9:U14)),"")</f>
        <v>128225.5</v>
      </c>
      <c r="W14" s="140">
        <v>8447</v>
      </c>
      <c r="X14" s="198">
        <f>IF(W14&gt;0,(AVERAGE(W$9:W14)),"")</f>
        <v>8244.6666666666661</v>
      </c>
      <c r="Y14" s="140">
        <v>43113</v>
      </c>
      <c r="Z14" s="198">
        <f>IF(Y14&gt;0,(AVERAGE(Y$9:Y14)),"")</f>
        <v>43329.166666666664</v>
      </c>
      <c r="AA14" s="140">
        <v>401</v>
      </c>
      <c r="AB14" s="198">
        <f>IF(AA14&gt;0,(AVERAGE(AA$9:AA14)),"")</f>
        <v>382</v>
      </c>
      <c r="AC14" s="134">
        <v>15749</v>
      </c>
      <c r="AD14" s="198">
        <f>IF(AC14&gt;0,(AVERAGE(AC$9:AC14)),"")</f>
        <v>14471.333333333334</v>
      </c>
      <c r="AE14" s="140">
        <v>39</v>
      </c>
      <c r="AF14" s="198">
        <f>IF(AE14&gt;0,(AVERAGE(AE$9:AE14)),"")</f>
        <v>14.833333333333334</v>
      </c>
      <c r="AG14" s="213">
        <f t="shared" si="0"/>
        <v>1919670</v>
      </c>
      <c r="AH14" s="203">
        <f>IF(AG14&gt;0,(AVERAGE(AG$9:AG14)),"")</f>
        <v>1908736.6666666667</v>
      </c>
      <c r="AI14" s="206"/>
      <c r="AJ14" s="134">
        <v>966</v>
      </c>
      <c r="AK14" s="198">
        <f>IF(AJ14&gt;0,(AVERAGE(AJ$9:AJ14)),"")</f>
        <v>909.5</v>
      </c>
      <c r="AL14" s="206"/>
      <c r="AM14" s="140">
        <v>25136</v>
      </c>
      <c r="AN14" s="198">
        <f>IF(AM14&gt;0,(AVERAGE(AM$9:AM14)),"")</f>
        <v>24500.333333333332</v>
      </c>
      <c r="AO14" s="206"/>
      <c r="AP14" s="140">
        <f t="shared" si="1"/>
        <v>1945772</v>
      </c>
      <c r="AQ14" s="198">
        <f>IF(AP14&gt;0,(AVERAGE(AP$9:AP14)),"")</f>
        <v>1934146.5</v>
      </c>
      <c r="AR14" s="206"/>
      <c r="AS14" s="134">
        <v>0</v>
      </c>
      <c r="AT14" s="198" t="str">
        <f>IF(AS14&gt;0,(AVERAGE(AS$9:AS14)),"")</f>
        <v/>
      </c>
      <c r="AU14" s="206"/>
      <c r="AV14" s="208">
        <f t="shared" si="2"/>
        <v>1945772</v>
      </c>
      <c r="AW14" s="207">
        <f>IF(AV14&gt;0,(AVERAGE(AV$9:AV14)),"")</f>
        <v>1934146.5</v>
      </c>
      <c r="AX14" s="206"/>
      <c r="AY14" s="134">
        <v>91215</v>
      </c>
      <c r="AZ14" s="198">
        <f>IF(AY14&gt;0,(AVERAGE(AY$9:AY14)),"")</f>
        <v>90543.833333333328</v>
      </c>
    </row>
    <row r="15" spans="1:52" x14ac:dyDescent="0.2">
      <c r="A15" s="116">
        <v>2017</v>
      </c>
      <c r="B15" s="117" t="s">
        <v>52</v>
      </c>
      <c r="C15" s="132">
        <v>124370</v>
      </c>
      <c r="D15" s="198">
        <f>IF(C15&gt;0,(AVERAGE(C$9:C15)),"")</f>
        <v>125140.71428571429</v>
      </c>
      <c r="E15" s="134">
        <v>1679</v>
      </c>
      <c r="F15" s="198">
        <f>IF(E15&gt;0,(AVERAGE(E$9:E15)),"")</f>
        <v>1680.7142857142858</v>
      </c>
      <c r="G15" s="134">
        <v>293402</v>
      </c>
      <c r="H15" s="198">
        <f>IF(G15&gt;0,(AVERAGE(G$9:G15)),"")</f>
        <v>291886</v>
      </c>
      <c r="I15" s="140">
        <v>507169</v>
      </c>
      <c r="J15" s="198">
        <f>IF(I15&gt;0,(AVERAGE(I$9:I15)),"")</f>
        <v>499904.71428571426</v>
      </c>
      <c r="K15" s="140">
        <v>200789</v>
      </c>
      <c r="L15" s="198">
        <f>IF(K15&gt;0,(AVERAGE(K$9:K15)),"")</f>
        <v>200519.71428571429</v>
      </c>
      <c r="M15" s="134">
        <v>6031</v>
      </c>
      <c r="N15" s="198">
        <f>IF(M15&gt;0,(AVERAGE(M$9:M15)),"")</f>
        <v>5892.1428571428569</v>
      </c>
      <c r="O15" s="139">
        <v>17026</v>
      </c>
      <c r="P15" s="198">
        <f>IF(O15&gt;0,(AVERAGE(O$9:O15)),"")</f>
        <v>18014.285714285714</v>
      </c>
      <c r="Q15" s="139">
        <v>160417</v>
      </c>
      <c r="R15" s="198">
        <f>IF(Q15&gt;0,(AVERAGE(Q$9:Q15)),"")</f>
        <v>145578.14285714287</v>
      </c>
      <c r="S15" s="228">
        <v>428970</v>
      </c>
      <c r="T15" s="198">
        <f>IF(S15&gt;0,(AVERAGE(S$9:S15)),"")</f>
        <v>429136.14285714284</v>
      </c>
      <c r="U15" s="139">
        <v>131674</v>
      </c>
      <c r="V15" s="198">
        <f>IF(U15&gt;0,(AVERAGE(U$9:U15)),"")</f>
        <v>128718.14285714286</v>
      </c>
      <c r="W15" s="139">
        <v>8398</v>
      </c>
      <c r="X15" s="198">
        <f>IF(W15&gt;0,(AVERAGE(W$9:W15)),"")</f>
        <v>8266.5714285714294</v>
      </c>
      <c r="Y15" s="139">
        <v>43462</v>
      </c>
      <c r="Z15" s="198">
        <f>IF(Y15&gt;0,(AVERAGE(Y$9:Y15)),"")</f>
        <v>43348.142857142855</v>
      </c>
      <c r="AA15" s="139">
        <v>407</v>
      </c>
      <c r="AB15" s="198">
        <f>IF(AA15&gt;0,(AVERAGE(AA$9:AA15)),"")</f>
        <v>385.57142857142856</v>
      </c>
      <c r="AC15" s="134">
        <v>16536</v>
      </c>
      <c r="AD15" s="198">
        <f>IF(AC15&gt;0,(AVERAGE(AC$9:AC15)),"")</f>
        <v>14766.285714285714</v>
      </c>
      <c r="AE15" s="140">
        <v>60</v>
      </c>
      <c r="AF15" s="198">
        <f>IF(AE15&gt;0,(AVERAGE(AE$9:AE15)),"")</f>
        <v>21.285714285714285</v>
      </c>
      <c r="AG15" s="213">
        <f t="shared" si="0"/>
        <v>1940390</v>
      </c>
      <c r="AH15" s="203">
        <f>IF(AG15&gt;0,(AVERAGE(AG$9:AG15)),"")</f>
        <v>1913258.5714285714</v>
      </c>
      <c r="AI15" s="206"/>
      <c r="AJ15" s="134">
        <v>973</v>
      </c>
      <c r="AK15" s="198">
        <f>IF(AJ15&gt;0,(AVERAGE(AJ$9:AJ15)),"")</f>
        <v>918.57142857142856</v>
      </c>
      <c r="AL15" s="206"/>
      <c r="AM15" s="139">
        <v>19545</v>
      </c>
      <c r="AN15" s="198">
        <f>IF(AM15&gt;0,(AVERAGE(AM$9:AM15)),"")</f>
        <v>23792.428571428572</v>
      </c>
      <c r="AO15" s="206"/>
      <c r="AP15" s="140">
        <f t="shared" si="1"/>
        <v>1960908</v>
      </c>
      <c r="AQ15" s="198">
        <f>IF(AP15&gt;0,(AVERAGE(AP$9:AP15)),"")</f>
        <v>1937969.5714285714</v>
      </c>
      <c r="AR15" s="206"/>
      <c r="AS15" s="134">
        <v>0</v>
      </c>
      <c r="AT15" s="198" t="str">
        <f>IF(AS15&gt;0,(AVERAGE(AS$9:AS15)),"")</f>
        <v/>
      </c>
      <c r="AU15" s="206"/>
      <c r="AV15" s="208">
        <f t="shared" si="2"/>
        <v>1960908</v>
      </c>
      <c r="AW15" s="207">
        <f>IF(AV15&gt;0,(AVERAGE(AV$9:AV15)),"")</f>
        <v>1937969.5714285714</v>
      </c>
      <c r="AX15" s="206"/>
      <c r="AY15" s="134">
        <v>90679</v>
      </c>
      <c r="AZ15" s="198">
        <f>IF(AY15&gt;0,(AVERAGE(AY$9:AY15)),"")</f>
        <v>90563.142857142855</v>
      </c>
    </row>
    <row r="16" spans="1:52" x14ac:dyDescent="0.2">
      <c r="A16" s="116">
        <v>2017</v>
      </c>
      <c r="B16" s="117" t="s">
        <v>53</v>
      </c>
      <c r="C16" s="134">
        <v>124197</v>
      </c>
      <c r="D16" s="198">
        <f>IF(C16&gt;0,(AVERAGE(C$9:C16)),"")</f>
        <v>125022.75</v>
      </c>
      <c r="E16" s="132">
        <v>1671</v>
      </c>
      <c r="F16" s="198">
        <f>IF(E16&gt;0,(AVERAGE(E$9:E16)),"")</f>
        <v>1679.5</v>
      </c>
      <c r="G16" s="132">
        <v>294306</v>
      </c>
      <c r="H16" s="198">
        <f>IF(G16&gt;0,(AVERAGE(G$9:G16)),"")</f>
        <v>292188.5</v>
      </c>
      <c r="I16" s="140">
        <v>515452</v>
      </c>
      <c r="J16" s="198">
        <f>IF(I16&gt;0,(AVERAGE(I$9:I16)),"")</f>
        <v>501848.125</v>
      </c>
      <c r="K16" s="140">
        <v>200686</v>
      </c>
      <c r="L16" s="198">
        <f>IF(K16&gt;0,(AVERAGE(K$9:K16)),"")</f>
        <v>200540.5</v>
      </c>
      <c r="M16" s="132">
        <v>6074</v>
      </c>
      <c r="N16" s="198">
        <f>IF(M16&gt;0,(AVERAGE(M$9:M16)),"")</f>
        <v>5914.875</v>
      </c>
      <c r="O16" s="140">
        <v>17168</v>
      </c>
      <c r="P16" s="198">
        <f>IF(O16&gt;0,(AVERAGE(O$9:O16)),"")</f>
        <v>17908.5</v>
      </c>
      <c r="Q16" s="140">
        <v>164969</v>
      </c>
      <c r="R16" s="198">
        <f>IF(Q16&gt;0,(AVERAGE(Q$9:Q16)),"")</f>
        <v>148002</v>
      </c>
      <c r="S16" s="140">
        <v>424528</v>
      </c>
      <c r="T16" s="198">
        <f>IF(S16&gt;0,(AVERAGE(S$9:S16)),"")</f>
        <v>428560.125</v>
      </c>
      <c r="U16" s="140">
        <v>132519</v>
      </c>
      <c r="V16" s="198">
        <f>IF(U16&gt;0,(AVERAGE(U$9:U16)),"")</f>
        <v>129193.25</v>
      </c>
      <c r="W16" s="140">
        <v>8347</v>
      </c>
      <c r="X16" s="198">
        <f>IF(W16&gt;0,(AVERAGE(W$9:W16)),"")</f>
        <v>8276.625</v>
      </c>
      <c r="Y16" s="140">
        <v>43719</v>
      </c>
      <c r="Z16" s="198">
        <f>IF(Y16&gt;0,(AVERAGE(Y$9:Y16)),"")</f>
        <v>43394.5</v>
      </c>
      <c r="AA16" s="140">
        <v>414</v>
      </c>
      <c r="AB16" s="198">
        <f>IF(AA16&gt;0,(AVERAGE(AA$9:AA16)),"")</f>
        <v>389.125</v>
      </c>
      <c r="AC16" s="134">
        <v>17255</v>
      </c>
      <c r="AD16" s="198">
        <f>IF(AC16&gt;0,(AVERAGE(AC$9:AC16)),"")</f>
        <v>15077.375</v>
      </c>
      <c r="AE16" s="140">
        <v>85</v>
      </c>
      <c r="AF16" s="198">
        <f>IF(AE16&gt;0,(AVERAGE(AE$9:AE16)),"")</f>
        <v>29.25</v>
      </c>
      <c r="AG16" s="213">
        <f t="shared" si="0"/>
        <v>1951390</v>
      </c>
      <c r="AH16" s="203">
        <f>IF(AG16&gt;0,(AVERAGE(AG$9:AG16)),"")</f>
        <v>1918025</v>
      </c>
      <c r="AI16" s="206"/>
      <c r="AJ16" s="134">
        <v>885</v>
      </c>
      <c r="AK16" s="198">
        <f>IF(AJ16&gt;0,(AVERAGE(AJ$9:AJ16)),"")</f>
        <v>914.375</v>
      </c>
      <c r="AL16" s="206"/>
      <c r="AM16" s="140">
        <v>20809</v>
      </c>
      <c r="AN16" s="198">
        <f>IF(AM16&gt;0,(AVERAGE(AM$9:AM16)),"")</f>
        <v>23419.5</v>
      </c>
      <c r="AO16" s="206"/>
      <c r="AP16" s="140">
        <f t="shared" si="1"/>
        <v>1973084</v>
      </c>
      <c r="AQ16" s="198">
        <f>IF(AP16&gt;0,(AVERAGE(AP$9:AP16)),"")</f>
        <v>1942358.875</v>
      </c>
      <c r="AR16" s="206"/>
      <c r="AS16" s="132">
        <v>0</v>
      </c>
      <c r="AT16" s="198" t="str">
        <f>IF(AS16&gt;0,(AVERAGE(AS$9:AS16)),"")</f>
        <v/>
      </c>
      <c r="AU16" s="206"/>
      <c r="AV16" s="208">
        <f t="shared" si="2"/>
        <v>1973084</v>
      </c>
      <c r="AW16" s="207">
        <f>IF(AV16&gt;0,(AVERAGE(AV$9:AV16)),"")</f>
        <v>1942358.875</v>
      </c>
      <c r="AX16" s="206"/>
      <c r="AY16" s="134">
        <v>90391</v>
      </c>
      <c r="AZ16" s="198">
        <f>IF(AY16&gt;0,(AVERAGE(AY$9:AY16)),"")</f>
        <v>90541.625</v>
      </c>
    </row>
    <row r="17" spans="1:52" x14ac:dyDescent="0.2">
      <c r="A17" s="116">
        <v>2017</v>
      </c>
      <c r="B17" s="117" t="s">
        <v>54</v>
      </c>
      <c r="C17" s="134">
        <v>124388</v>
      </c>
      <c r="D17" s="198">
        <f>IF(C17&gt;0,(AVERAGE(C$9:C17)),"")</f>
        <v>124952.22222222222</v>
      </c>
      <c r="E17" s="229">
        <v>1669</v>
      </c>
      <c r="F17" s="198">
        <f>IF(E17&gt;0,(AVERAGE(E$9:E17)),"")</f>
        <v>1678.3333333333333</v>
      </c>
      <c r="G17" s="229">
        <v>294771</v>
      </c>
      <c r="H17" s="198">
        <f>IF(G17&gt;0,(AVERAGE(G$9:G17)),"")</f>
        <v>292475.44444444444</v>
      </c>
      <c r="I17" s="140">
        <v>522399</v>
      </c>
      <c r="J17" s="198">
        <f>IF(I17&gt;0,(AVERAGE(I$9:I17)),"")</f>
        <v>504131.55555555556</v>
      </c>
      <c r="K17" s="229">
        <v>199230</v>
      </c>
      <c r="L17" s="198">
        <f>IF(K17&gt;0,(AVERAGE(K$9:K17)),"")</f>
        <v>200394.88888888888</v>
      </c>
      <c r="M17" s="140">
        <v>6048</v>
      </c>
      <c r="N17" s="198">
        <f>IF(M17&gt;0,(AVERAGE(M$9:M17)),"")</f>
        <v>5929.666666666667</v>
      </c>
      <c r="O17" s="140">
        <v>17809</v>
      </c>
      <c r="P17" s="198">
        <f>IF(O17&gt;0,(AVERAGE(O$9:O17)),"")</f>
        <v>17897.444444444445</v>
      </c>
      <c r="Q17" s="140">
        <v>169509</v>
      </c>
      <c r="R17" s="198">
        <f>IF(Q17&gt;0,(AVERAGE(Q$9:Q17)),"")</f>
        <v>150391.66666666666</v>
      </c>
      <c r="S17" s="230">
        <v>420175</v>
      </c>
      <c r="T17" s="198">
        <f>IF(S17&gt;0,(AVERAGE(S$9:S17)),"")</f>
        <v>427628.44444444444</v>
      </c>
      <c r="U17" s="229">
        <v>133420</v>
      </c>
      <c r="V17" s="198">
        <f>IF(U17&gt;0,(AVERAGE(U$9:U17)),"")</f>
        <v>129662.88888888889</v>
      </c>
      <c r="W17" s="230">
        <v>8263</v>
      </c>
      <c r="X17" s="198">
        <f>IF(W17&gt;0,(AVERAGE(W$9:W17)),"")</f>
        <v>8275.1111111111113</v>
      </c>
      <c r="Y17" s="231">
        <v>43740</v>
      </c>
      <c r="Z17" s="198">
        <f>IF(Y17&gt;0,(AVERAGE(Y$9:Y17)),"")</f>
        <v>43432.888888888891</v>
      </c>
      <c r="AA17" s="229">
        <v>413</v>
      </c>
      <c r="AB17" s="198">
        <f>IF(AA17&gt;0,(AVERAGE(AA$9:AA17)),"")</f>
        <v>391.77777777777777</v>
      </c>
      <c r="AC17" s="132">
        <v>17840</v>
      </c>
      <c r="AD17" s="198">
        <f>IF(AC17&gt;0,(AVERAGE(AC$9:AC17)),"")</f>
        <v>15384.333333333334</v>
      </c>
      <c r="AE17" s="140">
        <v>119</v>
      </c>
      <c r="AF17" s="198">
        <f>IF(AE17&gt;0,(AVERAGE(AE$9:AE17)),"")</f>
        <v>39.222222222222221</v>
      </c>
      <c r="AG17" s="203">
        <f t="shared" si="0"/>
        <v>1959793</v>
      </c>
      <c r="AH17" s="203">
        <f>IF(AG17&gt;0,(AVERAGE(AG$9:AG17)),"")</f>
        <v>1922665.888888889</v>
      </c>
      <c r="AI17" s="206"/>
      <c r="AJ17" s="134">
        <v>807</v>
      </c>
      <c r="AK17" s="198">
        <f>IF(AJ17&gt;0,(AVERAGE(AJ$9:AJ17)),"")</f>
        <v>902.44444444444446</v>
      </c>
      <c r="AL17" s="206"/>
      <c r="AM17" s="232">
        <v>21487</v>
      </c>
      <c r="AN17" s="198">
        <f>IF(AM17&gt;0,(AVERAGE(AM$9:AM17)),"")</f>
        <v>23204.777777777777</v>
      </c>
      <c r="AO17" s="206"/>
      <c r="AP17" s="140">
        <f t="shared" si="1"/>
        <v>1982087</v>
      </c>
      <c r="AQ17" s="198">
        <f>IF(AP17&gt;0,(AVERAGE(AP$9:AP17)),"")</f>
        <v>1946773.111111111</v>
      </c>
      <c r="AR17" s="206"/>
      <c r="AS17" s="198">
        <v>0</v>
      </c>
      <c r="AT17" s="198" t="str">
        <f>IF(AS17&gt;0,(AVERAGE(AS$9:AS17)),"")</f>
        <v/>
      </c>
      <c r="AU17" s="206"/>
      <c r="AV17" s="207">
        <f t="shared" si="2"/>
        <v>1982087</v>
      </c>
      <c r="AW17" s="207">
        <f>IF(AV17&gt;0,(AVERAGE(AV$9:AV17)),"")</f>
        <v>1946773.111111111</v>
      </c>
      <c r="AX17" s="206"/>
      <c r="AY17" s="134">
        <v>90015</v>
      </c>
      <c r="AZ17" s="198">
        <f>IF(AY17&gt;0,(AVERAGE(AY$9:AY17)),"")</f>
        <v>90483.111111111109</v>
      </c>
    </row>
    <row r="18" spans="1:52" x14ac:dyDescent="0.2">
      <c r="A18" s="116">
        <v>2017</v>
      </c>
      <c r="B18" s="117" t="s">
        <v>55</v>
      </c>
      <c r="C18" s="134">
        <v>124549</v>
      </c>
      <c r="D18" s="198">
        <f>IF(C18&gt;0,(AVERAGE(C$9:C18)),"")</f>
        <v>124911.9</v>
      </c>
      <c r="E18" s="132">
        <v>1668</v>
      </c>
      <c r="F18" s="198">
        <f>IF(E18&gt;0,(AVERAGE(E$9:E18)),"")</f>
        <v>1677.3</v>
      </c>
      <c r="G18" s="132">
        <v>296102</v>
      </c>
      <c r="H18" s="198">
        <f>IF(G18&gt;0,(AVERAGE(G$9:G18)),"")</f>
        <v>292838.09999999998</v>
      </c>
      <c r="I18" s="140">
        <v>532474</v>
      </c>
      <c r="J18" s="198">
        <f>IF(I18&gt;0,(AVERAGE(I$9:I18)),"")</f>
        <v>506965.8</v>
      </c>
      <c r="K18" s="229">
        <v>197857</v>
      </c>
      <c r="L18" s="198">
        <f>IF(K18&gt;0,(AVERAGE(K$9:K18)),"")</f>
        <v>200141.1</v>
      </c>
      <c r="M18" s="132">
        <v>6020</v>
      </c>
      <c r="N18" s="198">
        <f>IF(M18&gt;0,(AVERAGE(M$9:M18)),"")</f>
        <v>5938.7</v>
      </c>
      <c r="O18" s="229">
        <v>18396</v>
      </c>
      <c r="P18" s="198">
        <f>IF(O18&gt;0,(AVERAGE(O$9:O18)),"")</f>
        <v>17947.3</v>
      </c>
      <c r="Q18" s="229">
        <v>175301</v>
      </c>
      <c r="R18" s="198">
        <f>IF(Q18&gt;0,(AVERAGE(Q$9:Q18)),"")</f>
        <v>152882.6</v>
      </c>
      <c r="S18" s="230">
        <v>413277</v>
      </c>
      <c r="T18" s="198">
        <f>IF(S18&gt;0,(AVERAGE(S$9:S18)),"")</f>
        <v>426193.3</v>
      </c>
      <c r="U18" s="229">
        <v>132364</v>
      </c>
      <c r="V18" s="198">
        <f>IF(U18&gt;0,(AVERAGE(U$9:U18)),"")</f>
        <v>129933</v>
      </c>
      <c r="W18" s="230">
        <v>8207</v>
      </c>
      <c r="X18" s="198">
        <f>IF(W18&gt;0,(AVERAGE(W$9:W18)),"")</f>
        <v>8268.2999999999993</v>
      </c>
      <c r="Y18" s="231">
        <v>43542</v>
      </c>
      <c r="Z18" s="198">
        <f>IF(Y18&gt;0,(AVERAGE(Y$9:Y18)),"")</f>
        <v>43443.8</v>
      </c>
      <c r="AA18" s="140">
        <v>425</v>
      </c>
      <c r="AB18" s="198">
        <f>IF(AA18&gt;0,(AVERAGE(AA$9:AA18)),"")</f>
        <v>395.1</v>
      </c>
      <c r="AC18" s="140">
        <v>18447</v>
      </c>
      <c r="AD18" s="198">
        <f>IF(AC18&gt;0,(AVERAGE(AC$9:AC18)),"")</f>
        <v>15690.6</v>
      </c>
      <c r="AE18" s="140">
        <v>115</v>
      </c>
      <c r="AF18" s="198">
        <f>IF(AE18&gt;0,(AVERAGE(AE$9:AE18)),"")</f>
        <v>46.8</v>
      </c>
      <c r="AG18" s="203">
        <f t="shared" si="0"/>
        <v>1968744</v>
      </c>
      <c r="AH18" s="203">
        <f>IF(AG18&gt;0,(AVERAGE(AG$9:AG18)),"")</f>
        <v>1927273.7</v>
      </c>
      <c r="AI18" s="206"/>
      <c r="AJ18" s="132">
        <v>667</v>
      </c>
      <c r="AK18" s="198">
        <f>IF(AJ18&gt;0,(AVERAGE(AJ$9:AJ18)),"")</f>
        <v>878.9</v>
      </c>
      <c r="AL18" s="206"/>
      <c r="AM18" s="232">
        <v>22145</v>
      </c>
      <c r="AN18" s="198">
        <f>IF(AM18&gt;0,(AVERAGE(AM$9:AM18)),"")</f>
        <v>23098.799999999999</v>
      </c>
      <c r="AO18" s="206"/>
      <c r="AP18" s="198">
        <f t="shared" si="1"/>
        <v>1991556</v>
      </c>
      <c r="AQ18" s="198">
        <f>IF(AP18&gt;0,(AVERAGE(AP$9:AP18)),"")</f>
        <v>1951251.4</v>
      </c>
      <c r="AR18" s="206"/>
      <c r="AS18" s="198">
        <v>0</v>
      </c>
      <c r="AT18" s="198" t="str">
        <f>IF(AS18&gt;0,(AVERAGE(AS$9:AS18)),"")</f>
        <v/>
      </c>
      <c r="AU18" s="206"/>
      <c r="AV18" s="207">
        <f t="shared" si="2"/>
        <v>1991556</v>
      </c>
      <c r="AW18" s="207">
        <f>IF(AV18&gt;0,(AVERAGE(AV$9:AV18)),"")</f>
        <v>1951251.4</v>
      </c>
      <c r="AX18" s="206"/>
      <c r="AY18" s="132">
        <v>90795</v>
      </c>
      <c r="AZ18" s="198">
        <f>IF(AY18&gt;0,(AVERAGE(AY$9:AY18)),"")</f>
        <v>90514.3</v>
      </c>
    </row>
    <row r="19" spans="1:52" x14ac:dyDescent="0.2">
      <c r="A19" s="116">
        <v>2017</v>
      </c>
      <c r="B19" s="117" t="s">
        <v>56</v>
      </c>
      <c r="C19" s="140">
        <v>125228</v>
      </c>
      <c r="D19" s="198">
        <f>IF(C19&gt;0,(AVERAGE(C$9:C19)),"")</f>
        <v>124940.63636363637</v>
      </c>
      <c r="E19" s="140">
        <v>1662</v>
      </c>
      <c r="F19" s="198">
        <f>IF(E19&gt;0,(AVERAGE(E$9:E19)),"")</f>
        <v>1675.909090909091</v>
      </c>
      <c r="G19" s="140">
        <v>297219</v>
      </c>
      <c r="H19" s="198">
        <f>IF(G19&gt;0,(AVERAGE(G$9:G19)),"")</f>
        <v>293236.36363636365</v>
      </c>
      <c r="I19" s="140">
        <v>538277</v>
      </c>
      <c r="J19" s="198">
        <f>IF(I19&gt;0,(AVERAGE(I$9:I19)),"")</f>
        <v>509812.27272727271</v>
      </c>
      <c r="K19" s="140">
        <v>197197</v>
      </c>
      <c r="L19" s="198">
        <f>IF(K19&gt;0,(AVERAGE(K$9:K19)),"")</f>
        <v>199873.45454545456</v>
      </c>
      <c r="M19" s="140">
        <v>6089</v>
      </c>
      <c r="N19" s="198">
        <f>IF(M19&gt;0,(AVERAGE(M$9:M19)),"")</f>
        <v>5952.363636363636</v>
      </c>
      <c r="O19" s="140">
        <v>18564</v>
      </c>
      <c r="P19" s="198">
        <f>IF(O19&gt;0,(AVERAGE(O$9:O19)),"")</f>
        <v>18003.363636363636</v>
      </c>
      <c r="Q19" s="140">
        <v>179861</v>
      </c>
      <c r="R19" s="198">
        <f>IF(Q19&gt;0,(AVERAGE(Q$9:Q19)),"")</f>
        <v>155335.18181818182</v>
      </c>
      <c r="S19" s="140">
        <v>408922</v>
      </c>
      <c r="T19" s="198">
        <f>IF(S19&gt;0,(AVERAGE(S$9:S19)),"")</f>
        <v>424623.18181818182</v>
      </c>
      <c r="U19" s="139">
        <v>131510</v>
      </c>
      <c r="V19" s="198">
        <f>IF(U19&gt;0,(AVERAGE(U$9:U19)),"")</f>
        <v>130076.36363636363</v>
      </c>
      <c r="W19" s="140">
        <v>8187</v>
      </c>
      <c r="X19" s="198">
        <f>IF(W19&gt;0,(AVERAGE(W$9:W19)),"")</f>
        <v>8260.9090909090901</v>
      </c>
      <c r="Y19" s="140">
        <v>42943</v>
      </c>
      <c r="Z19" s="198">
        <f>IF(Y19&gt;0,(AVERAGE(Y$9:Y19)),"")</f>
        <v>43398.272727272728</v>
      </c>
      <c r="AA19" s="140">
        <v>438</v>
      </c>
      <c r="AB19" s="198">
        <f>IF(AA19&gt;0,(AVERAGE(AA$9:AA19)),"")</f>
        <v>399</v>
      </c>
      <c r="AC19" s="140">
        <v>18875</v>
      </c>
      <c r="AD19" s="198">
        <f>IF(AC19&gt;0,(AVERAGE(AC$9:AC19)),"")</f>
        <v>15980.09090909091</v>
      </c>
      <c r="AE19" s="140">
        <v>118</v>
      </c>
      <c r="AF19" s="198">
        <f>IF(AE19&gt;0,(AVERAGE(AE$9:AE19)),"")</f>
        <v>53.272727272727273</v>
      </c>
      <c r="AG19" s="213">
        <f>C19+E19+G19+I19+K19+M19+O19+Q19+S19+U19+W19+Y19+AA19+AC19+AE19</f>
        <v>1975090</v>
      </c>
      <c r="AH19" s="203">
        <f>IF(AG19&gt;0,(AVERAGE(AG$9:AG19)),"")</f>
        <v>1931620.6363636365</v>
      </c>
      <c r="AI19" s="206"/>
      <c r="AJ19" s="140">
        <v>530</v>
      </c>
      <c r="AK19" s="198">
        <f>IF(AJ19&gt;0,(AVERAGE(AJ$9:AJ19)),"")</f>
        <v>847.18181818181813</v>
      </c>
      <c r="AL19" s="206"/>
      <c r="AM19" s="140">
        <v>22486</v>
      </c>
      <c r="AN19" s="198">
        <f>IF(AM19&gt;0,(AVERAGE(AM$9:AM19)),"")</f>
        <v>23043.090909090908</v>
      </c>
      <c r="AO19" s="206"/>
      <c r="AP19" s="140">
        <f>AG19+AJ19+AM19</f>
        <v>1998106</v>
      </c>
      <c r="AQ19" s="198">
        <f>IF(AP19&gt;0,(AVERAGE(AP$9:AP19)),"")</f>
        <v>1955510.9090909092</v>
      </c>
      <c r="AR19" s="206"/>
      <c r="AS19" s="140">
        <v>0</v>
      </c>
      <c r="AT19" s="198" t="str">
        <f>IF(AS19&gt;0,(AVERAGE(AS$9:AS19)),"")</f>
        <v/>
      </c>
      <c r="AU19" s="206"/>
      <c r="AV19" s="208">
        <f>AP19+AS19</f>
        <v>1998106</v>
      </c>
      <c r="AW19" s="207">
        <f>IF(AV19&gt;0,(AVERAGE(AV$9:AV19)),"")</f>
        <v>1955510.9090909092</v>
      </c>
      <c r="AX19" s="206"/>
      <c r="AY19" s="140">
        <v>91155</v>
      </c>
      <c r="AZ19" s="198">
        <f>IF(AY19&gt;0,(AVERAGE(AY$9:AY19)),"")</f>
        <v>90572.545454545456</v>
      </c>
    </row>
    <row r="20" spans="1:52" ht="13.5" thickBot="1" x14ac:dyDescent="0.25">
      <c r="A20" s="116">
        <v>2017</v>
      </c>
      <c r="B20" s="124" t="s">
        <v>57</v>
      </c>
      <c r="C20" s="233">
        <v>125520</v>
      </c>
      <c r="D20" s="218">
        <f>IF(C20&gt;0,(AVERAGE(C$9:C20)),"")</f>
        <v>124988.91666666667</v>
      </c>
      <c r="E20" s="233">
        <v>1661</v>
      </c>
      <c r="F20" s="218">
        <f>IF(E20&gt;0,(AVERAGE(E$9:E20)),"")</f>
        <v>1674.6666666666667</v>
      </c>
      <c r="G20" s="233">
        <v>298046</v>
      </c>
      <c r="H20" s="218">
        <f>IF(G20&gt;0,(AVERAGE(G$9:G20)),"")</f>
        <v>293637.16666666669</v>
      </c>
      <c r="I20" s="233">
        <v>533089</v>
      </c>
      <c r="J20" s="218">
        <f>IF(I20&gt;0,(AVERAGE(I$9:I20)),"")</f>
        <v>511752</v>
      </c>
      <c r="K20" s="233">
        <v>194036</v>
      </c>
      <c r="L20" s="218">
        <f>IF(K20&gt;0,(AVERAGE(K$9:K20)),"")</f>
        <v>199387</v>
      </c>
      <c r="M20" s="233">
        <v>6046</v>
      </c>
      <c r="N20" s="218">
        <f>IF(M20&gt;0,(AVERAGE(M$9:M20)),"")</f>
        <v>5960.166666666667</v>
      </c>
      <c r="O20" s="233">
        <v>18391</v>
      </c>
      <c r="P20" s="218">
        <f>IF(O20&gt;0,(AVERAGE(O$9:O20)),"")</f>
        <v>18035.666666666668</v>
      </c>
      <c r="Q20" s="233">
        <v>184504</v>
      </c>
      <c r="R20" s="218">
        <f>IF(Q20&gt;0,(AVERAGE(Q$9:Q20)),"")</f>
        <v>157765.91666666666</v>
      </c>
      <c r="S20" s="233">
        <v>409750</v>
      </c>
      <c r="T20" s="218">
        <f>IF(S20&gt;0,(AVERAGE(S$9:S20)),"")</f>
        <v>423383.75</v>
      </c>
      <c r="U20" s="233">
        <v>131129</v>
      </c>
      <c r="V20" s="218">
        <f>IF(U20&gt;0,(AVERAGE(U$9:U20)),"")</f>
        <v>130164.08333333333</v>
      </c>
      <c r="W20" s="233">
        <v>8241</v>
      </c>
      <c r="X20" s="218">
        <f>IF(W20&gt;0,(AVERAGE(W$9:W20)),"")</f>
        <v>8259.25</v>
      </c>
      <c r="Y20" s="233">
        <v>42327</v>
      </c>
      <c r="Z20" s="218">
        <f>IF(Y20&gt;0,(AVERAGE(Y$9:Y20)),"")</f>
        <v>43309</v>
      </c>
      <c r="AA20" s="233">
        <v>439</v>
      </c>
      <c r="AB20" s="218">
        <f>IF(AA20&gt;0,(AVERAGE(AA$9:AA20)),"")</f>
        <v>402.33333333333331</v>
      </c>
      <c r="AC20" s="233">
        <v>19183</v>
      </c>
      <c r="AD20" s="218">
        <f>IF(AC20&gt;0,(AVERAGE(AC$9:AC20)),"")</f>
        <v>16247</v>
      </c>
      <c r="AE20" s="233">
        <v>111</v>
      </c>
      <c r="AF20" s="218">
        <f>IF(AE20&gt;0,(AVERAGE(AE$9:AE20)),"")</f>
        <v>58.083333333333336</v>
      </c>
      <c r="AG20" s="220">
        <f>C20+E20+G20+I20+K20+M20+O20+Q20+S20+U20+W20+Y20+AA20+AC20+AE20</f>
        <v>1972473</v>
      </c>
      <c r="AH20" s="219">
        <f>IF(AG20&gt;0,(AVERAGE(AG$9:AG20)),"")</f>
        <v>1935025</v>
      </c>
      <c r="AI20" s="221"/>
      <c r="AJ20" s="233">
        <v>462</v>
      </c>
      <c r="AK20" s="218">
        <f>IF(AJ20&gt;0,(AVERAGE(AJ$9:AJ20)),"")</f>
        <v>815.08333333333337</v>
      </c>
      <c r="AL20" s="221"/>
      <c r="AM20" s="233">
        <v>22761</v>
      </c>
      <c r="AN20" s="218">
        <f>IF(AM20&gt;0,(AVERAGE(AM$9:AM20)),"")</f>
        <v>23019.583333333332</v>
      </c>
      <c r="AO20" s="221"/>
      <c r="AP20" s="220">
        <f>AG20+AJ20+AM20</f>
        <v>1995696</v>
      </c>
      <c r="AQ20" s="218">
        <f>IF(AP20&gt;0,(AVERAGE(AP$9:AP20)),"")</f>
        <v>1958859.6666666667</v>
      </c>
      <c r="AR20" s="221"/>
      <c r="AS20" s="220">
        <v>0</v>
      </c>
      <c r="AT20" s="218" t="str">
        <f>IF(AS20&gt;0,(AVERAGE(AS$9:AS20)),"")</f>
        <v/>
      </c>
      <c r="AU20" s="221"/>
      <c r="AV20" s="222">
        <f>AP20+AS20</f>
        <v>1995696</v>
      </c>
      <c r="AW20" s="223">
        <f>IF(AV20&gt;0,(AVERAGE(AV$9:AV20)),"")</f>
        <v>1958859.6666666667</v>
      </c>
      <c r="AX20" s="221"/>
      <c r="AY20" s="220">
        <v>90765</v>
      </c>
      <c r="AZ20" s="224">
        <f>IF(AY20&gt;0,(AVERAGE(AY$9:AY20)),"")</f>
        <v>90588.583333333328</v>
      </c>
    </row>
    <row r="21" spans="1:52" x14ac:dyDescent="0.2">
      <c r="AY21" s="132"/>
    </row>
    <row r="22" spans="1:52" x14ac:dyDescent="0.2">
      <c r="C22" t="s">
        <v>1</v>
      </c>
      <c r="E22" t="s">
        <v>1</v>
      </c>
      <c r="G22" t="s">
        <v>1</v>
      </c>
      <c r="I22" t="s">
        <v>1</v>
      </c>
      <c r="K22" t="s">
        <v>1</v>
      </c>
      <c r="U22" t="s">
        <v>1</v>
      </c>
      <c r="AP22" s="132"/>
      <c r="AV22" s="132"/>
      <c r="AY22" s="132"/>
    </row>
    <row r="23" spans="1:52" x14ac:dyDescent="0.2">
      <c r="C23" t="s">
        <v>1</v>
      </c>
      <c r="G23" t="s">
        <v>1</v>
      </c>
      <c r="AP23" s="132" t="s">
        <v>1</v>
      </c>
      <c r="AV23" s="132"/>
    </row>
    <row r="24" spans="1:52" x14ac:dyDescent="0.2">
      <c r="C24" s="132" t="s">
        <v>1</v>
      </c>
      <c r="E24" s="132" t="s">
        <v>1</v>
      </c>
      <c r="G24" s="132" t="s">
        <v>1</v>
      </c>
      <c r="I24" s="132" t="s">
        <v>1</v>
      </c>
      <c r="K24" s="132" t="s">
        <v>1</v>
      </c>
      <c r="M24" s="132" t="s">
        <v>1</v>
      </c>
      <c r="O24" s="132" t="s">
        <v>1</v>
      </c>
      <c r="Q24" s="132" t="s">
        <v>1</v>
      </c>
      <c r="S24" s="132" t="s">
        <v>1</v>
      </c>
      <c r="U24" s="132" t="s">
        <v>1</v>
      </c>
      <c r="W24" s="132" t="s">
        <v>1</v>
      </c>
      <c r="Y24" s="132" t="s">
        <v>1</v>
      </c>
      <c r="AA24" s="132" t="s">
        <v>1</v>
      </c>
      <c r="AC24" s="132" t="s">
        <v>1</v>
      </c>
      <c r="AE24" s="132" t="s">
        <v>1</v>
      </c>
      <c r="AJ24" s="132" t="s">
        <v>1</v>
      </c>
      <c r="AM24" s="132" t="s">
        <v>1</v>
      </c>
      <c r="AV24" s="132"/>
      <c r="AY24" s="132"/>
    </row>
    <row r="25" spans="1:52" x14ac:dyDescent="0.2">
      <c r="AJ25" t="s">
        <v>1</v>
      </c>
      <c r="AV25" s="132"/>
      <c r="AY25" s="132"/>
    </row>
    <row r="26" spans="1:52" x14ac:dyDescent="0.2">
      <c r="C26" s="132" t="s">
        <v>1</v>
      </c>
      <c r="D26" s="132"/>
      <c r="E26" s="132" t="s">
        <v>1</v>
      </c>
      <c r="F26" s="132"/>
      <c r="G26" s="132" t="s">
        <v>1</v>
      </c>
      <c r="H26" s="132"/>
      <c r="I26" s="132" t="s">
        <v>1</v>
      </c>
      <c r="J26" s="132"/>
      <c r="K26" s="132" t="s">
        <v>1</v>
      </c>
      <c r="L26" s="132"/>
      <c r="M26" s="132" t="s">
        <v>1</v>
      </c>
      <c r="N26" s="132"/>
      <c r="O26" s="132" t="s">
        <v>1</v>
      </c>
      <c r="P26" s="132"/>
      <c r="Q26" s="132" t="s">
        <v>1</v>
      </c>
      <c r="R26" s="132"/>
      <c r="S26" s="132" t="s">
        <v>1</v>
      </c>
      <c r="T26" s="132"/>
      <c r="U26" s="132" t="s">
        <v>1</v>
      </c>
      <c r="V26" s="132"/>
      <c r="W26" s="132" t="s">
        <v>1</v>
      </c>
      <c r="X26" s="132"/>
      <c r="Y26" s="132" t="s">
        <v>1</v>
      </c>
      <c r="Z26" s="132"/>
      <c r="AA26" s="132" t="s">
        <v>1</v>
      </c>
      <c r="AB26" s="132"/>
      <c r="AC26" s="132" t="s">
        <v>1</v>
      </c>
      <c r="AD26" s="132"/>
      <c r="AE26" s="132" t="s">
        <v>1</v>
      </c>
      <c r="AJ26" t="s">
        <v>1</v>
      </c>
      <c r="AM26" s="132" t="s">
        <v>1</v>
      </c>
      <c r="AV26" s="132"/>
      <c r="AY26" s="132"/>
    </row>
    <row r="28" spans="1:52" x14ac:dyDescent="0.2">
      <c r="C28" t="s">
        <v>1</v>
      </c>
      <c r="G28" t="s">
        <v>1</v>
      </c>
      <c r="I28" t="s">
        <v>1</v>
      </c>
      <c r="K28" t="s">
        <v>1</v>
      </c>
      <c r="M28" t="s">
        <v>1</v>
      </c>
      <c r="O28" t="s">
        <v>1</v>
      </c>
      <c r="Q28" t="s">
        <v>1</v>
      </c>
      <c r="S28" t="s">
        <v>1</v>
      </c>
      <c r="U28" t="s">
        <v>1</v>
      </c>
      <c r="W28" t="s">
        <v>1</v>
      </c>
      <c r="Y28" t="s">
        <v>1</v>
      </c>
      <c r="AA28" t="s">
        <v>1</v>
      </c>
      <c r="AM28" t="s">
        <v>1</v>
      </c>
      <c r="AY28" t="s">
        <v>1</v>
      </c>
    </row>
    <row r="29" spans="1:52" x14ac:dyDescent="0.2">
      <c r="W29" t="s">
        <v>1</v>
      </c>
    </row>
    <row r="30" spans="1:52" x14ac:dyDescent="0.2">
      <c r="C30" s="132" t="s">
        <v>1</v>
      </c>
      <c r="G30" s="132" t="s">
        <v>1</v>
      </c>
      <c r="I30" s="132" t="s">
        <v>1</v>
      </c>
      <c r="K30" s="132" t="s">
        <v>1</v>
      </c>
      <c r="M30" s="132" t="s">
        <v>1</v>
      </c>
      <c r="O30" s="132" t="s">
        <v>1</v>
      </c>
      <c r="Q30" s="132" t="s">
        <v>1</v>
      </c>
      <c r="S30" s="132" t="s">
        <v>1</v>
      </c>
      <c r="U30" s="132" t="s">
        <v>1</v>
      </c>
      <c r="W30" s="132" t="s">
        <v>1</v>
      </c>
      <c r="Y30" s="132" t="s">
        <v>1</v>
      </c>
      <c r="AA30" s="132" t="s">
        <v>1</v>
      </c>
      <c r="AM30" s="132" t="s">
        <v>1</v>
      </c>
      <c r="AY30" s="132" t="s">
        <v>1</v>
      </c>
    </row>
    <row r="32" spans="1:52" x14ac:dyDescent="0.2">
      <c r="C32" s="132" t="s">
        <v>1</v>
      </c>
      <c r="D32" s="132"/>
      <c r="E32" s="132" t="s">
        <v>1</v>
      </c>
      <c r="F32" s="132"/>
      <c r="G32" s="132" t="s">
        <v>1</v>
      </c>
      <c r="H32" s="132"/>
      <c r="I32" s="132" t="s">
        <v>1</v>
      </c>
      <c r="J32" s="132"/>
      <c r="K32" s="132" t="s">
        <v>1</v>
      </c>
      <c r="L32" s="132"/>
      <c r="M32" s="132" t="s">
        <v>1</v>
      </c>
      <c r="N32" s="132"/>
      <c r="O32" s="132" t="s">
        <v>1</v>
      </c>
      <c r="P32" s="132"/>
      <c r="Q32" s="132" t="s">
        <v>1</v>
      </c>
      <c r="R32" s="132"/>
      <c r="S32" s="132" t="s">
        <v>1</v>
      </c>
      <c r="T32" s="132"/>
      <c r="U32" s="132" t="s">
        <v>1</v>
      </c>
      <c r="V32" s="132"/>
      <c r="W32" s="132" t="s">
        <v>1</v>
      </c>
      <c r="X32" s="132"/>
      <c r="Y32" s="132" t="s">
        <v>1</v>
      </c>
      <c r="Z32" s="132"/>
      <c r="AA32" s="132" t="s">
        <v>1</v>
      </c>
      <c r="AB32" s="132"/>
      <c r="AC32" s="132" t="s">
        <v>1</v>
      </c>
      <c r="AD32" s="132"/>
      <c r="AE32" s="132" t="s">
        <v>1</v>
      </c>
      <c r="AF32" s="132"/>
      <c r="AG32" s="132"/>
      <c r="AH32" s="132"/>
      <c r="AI32" s="132"/>
      <c r="AJ32" s="132" t="s">
        <v>1</v>
      </c>
      <c r="AM32" s="132" t="s">
        <v>1</v>
      </c>
      <c r="AV32" s="132" t="s">
        <v>1</v>
      </c>
      <c r="AY32" s="132" t="s">
        <v>1</v>
      </c>
    </row>
    <row r="36" spans="9:48" x14ac:dyDescent="0.2">
      <c r="I36" t="s">
        <v>1</v>
      </c>
      <c r="K36" t="s">
        <v>1</v>
      </c>
    </row>
    <row r="38" spans="9:48" x14ac:dyDescent="0.2">
      <c r="AV38" t="s">
        <v>1</v>
      </c>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40"/>
  <sheetViews>
    <sheetView workbookViewId="0">
      <pane xSplit="2" ySplit="7" topLeftCell="C8" activePane="bottomRight" state="frozen"/>
      <selection pane="topRight" activeCell="C1" sqref="C1"/>
      <selection pane="bottomLeft" activeCell="A8" sqref="A8"/>
      <selection pane="bottomRight"/>
    </sheetView>
  </sheetViews>
  <sheetFormatPr defaultRowHeight="12.75" x14ac:dyDescent="0.2"/>
  <cols>
    <col min="9" max="9" width="13.28515625" customWidth="1"/>
    <col min="10" max="10" width="11.42578125" customWidth="1"/>
    <col min="11" max="12" width="11.28515625" customWidth="1"/>
    <col min="14" max="14" width="11.5703125" customWidth="1"/>
    <col min="42" max="42" width="9.140625" bestFit="1" customWidth="1"/>
    <col min="48" max="48" width="12.7109375" customWidth="1"/>
    <col min="49" max="49" width="13.42578125" customWidth="1"/>
  </cols>
  <sheetData>
    <row r="1" spans="1:52" ht="15.75" x14ac:dyDescent="0.25">
      <c r="A1" s="179"/>
      <c r="B1" s="83"/>
      <c r="C1" s="125" t="s">
        <v>84</v>
      </c>
      <c r="D1" s="83"/>
      <c r="E1" s="144"/>
      <c r="F1" s="143"/>
      <c r="G1" s="144"/>
      <c r="H1" s="144"/>
      <c r="I1" s="84"/>
      <c r="J1" s="179"/>
      <c r="K1" s="180"/>
      <c r="L1" s="179"/>
      <c r="M1" s="180"/>
      <c r="N1" s="179"/>
      <c r="O1" s="144"/>
      <c r="P1" s="179"/>
      <c r="Q1" s="180"/>
      <c r="R1" s="179"/>
      <c r="S1" s="180"/>
      <c r="T1" s="179"/>
      <c r="U1" s="180"/>
      <c r="V1" s="179"/>
      <c r="W1" s="180"/>
      <c r="X1" s="179"/>
      <c r="Y1" s="181"/>
      <c r="Z1" s="182"/>
      <c r="AA1" s="180"/>
      <c r="AB1" s="179"/>
      <c r="AC1" s="181"/>
      <c r="AD1" s="179"/>
      <c r="AE1" s="180"/>
      <c r="AF1" s="179"/>
      <c r="AG1" s="179"/>
      <c r="AH1" s="179"/>
      <c r="AI1" s="179"/>
      <c r="AJ1" s="180"/>
      <c r="AK1" s="179"/>
      <c r="AL1" s="179"/>
      <c r="AM1" s="180"/>
      <c r="AN1" s="179"/>
      <c r="AO1" s="179"/>
      <c r="AP1" s="179"/>
      <c r="AQ1" s="179"/>
      <c r="AR1" s="179"/>
      <c r="AS1" s="183"/>
      <c r="AT1" s="183"/>
      <c r="AU1" s="183"/>
      <c r="AV1" s="179"/>
      <c r="AW1" s="179"/>
      <c r="AX1" s="179"/>
      <c r="AY1" s="184"/>
      <c r="AZ1" s="179"/>
    </row>
    <row r="2" spans="1:52" x14ac:dyDescent="0.2">
      <c r="A2" s="185"/>
      <c r="B2" s="143" t="s">
        <v>1</v>
      </c>
      <c r="C2" s="144"/>
      <c r="D2" s="143"/>
      <c r="E2" s="144"/>
      <c r="F2" s="143"/>
      <c r="G2" s="144"/>
      <c r="H2" s="144"/>
      <c r="I2" s="143"/>
      <c r="J2" s="179"/>
      <c r="K2" s="180"/>
      <c r="L2" s="179"/>
      <c r="M2" s="180"/>
      <c r="N2" s="179"/>
      <c r="O2" s="144"/>
      <c r="P2" s="179"/>
      <c r="Q2" s="180"/>
      <c r="R2" s="179"/>
      <c r="S2" s="180"/>
      <c r="T2" s="179"/>
      <c r="U2" s="126"/>
      <c r="V2" s="179"/>
      <c r="W2" s="126"/>
      <c r="X2" s="179"/>
      <c r="Y2" s="181"/>
      <c r="Z2" s="186"/>
      <c r="AA2" s="180"/>
      <c r="AB2" s="179"/>
      <c r="AC2" s="181"/>
      <c r="AD2" s="179"/>
      <c r="AE2" s="180"/>
      <c r="AF2" s="179"/>
      <c r="AG2" s="179"/>
      <c r="AH2" s="179"/>
      <c r="AI2" s="179"/>
      <c r="AJ2" s="180"/>
      <c r="AK2" s="179"/>
      <c r="AL2" s="179"/>
      <c r="AM2" s="180"/>
      <c r="AN2" s="179"/>
      <c r="AO2" s="179"/>
      <c r="AP2" s="87" t="s">
        <v>2</v>
      </c>
      <c r="AQ2" s="179"/>
      <c r="AR2" s="179"/>
      <c r="AS2" s="183"/>
      <c r="AT2" s="183"/>
      <c r="AU2" s="183"/>
      <c r="AV2" s="179"/>
      <c r="AW2" s="179"/>
      <c r="AX2" s="179"/>
      <c r="AY2" s="184"/>
      <c r="AZ2" s="179"/>
    </row>
    <row r="3" spans="1:52" ht="13.5" thickBot="1" x14ac:dyDescent="0.25">
      <c r="A3" s="187"/>
      <c r="B3" s="143" t="s">
        <v>1</v>
      </c>
      <c r="C3" s="144" t="s">
        <v>1</v>
      </c>
      <c r="D3" s="143"/>
      <c r="E3" s="144"/>
      <c r="F3" s="143"/>
      <c r="G3" s="144"/>
      <c r="H3" s="144"/>
      <c r="I3" s="143"/>
      <c r="J3" s="179"/>
      <c r="K3" s="180"/>
      <c r="L3" s="179"/>
      <c r="M3" s="180"/>
      <c r="N3" s="179"/>
      <c r="O3" s="144"/>
      <c r="P3" s="179"/>
      <c r="Q3" s="180"/>
      <c r="R3" s="179"/>
      <c r="S3" s="180"/>
      <c r="T3" s="179"/>
      <c r="U3" s="126"/>
      <c r="V3" s="179"/>
      <c r="W3" s="188"/>
      <c r="X3" s="189"/>
      <c r="Y3" s="181"/>
      <c r="Z3" s="187"/>
      <c r="AA3" s="180"/>
      <c r="AB3" s="179"/>
      <c r="AC3" s="180"/>
      <c r="AD3" s="186"/>
      <c r="AE3" s="181"/>
      <c r="AF3" s="186"/>
      <c r="AG3" s="186"/>
      <c r="AH3" s="186"/>
      <c r="AI3" s="179"/>
      <c r="AJ3" s="180"/>
      <c r="AK3" s="179"/>
      <c r="AL3" s="179"/>
      <c r="AM3" s="180"/>
      <c r="AN3" s="179"/>
      <c r="AO3" s="179"/>
      <c r="AP3" s="87"/>
      <c r="AQ3" s="179"/>
      <c r="AR3" s="179"/>
      <c r="AS3" s="183"/>
      <c r="AT3" s="183"/>
      <c r="AU3" s="183"/>
      <c r="AV3" s="186"/>
      <c r="AW3" s="186"/>
      <c r="AX3" s="179"/>
      <c r="AY3" s="184"/>
      <c r="AZ3" s="179"/>
    </row>
    <row r="4" spans="1:52" ht="25.5" customHeight="1" x14ac:dyDescent="0.2">
      <c r="A4" s="295" t="s">
        <v>85</v>
      </c>
      <c r="B4" s="284"/>
      <c r="C4" s="296" t="s">
        <v>4</v>
      </c>
      <c r="D4" s="297"/>
      <c r="E4" s="296" t="s">
        <v>5</v>
      </c>
      <c r="F4" s="297"/>
      <c r="G4" s="298" t="s">
        <v>6</v>
      </c>
      <c r="H4" s="299"/>
      <c r="I4" s="283" t="s">
        <v>7</v>
      </c>
      <c r="J4" s="293"/>
      <c r="K4" s="283" t="s">
        <v>8</v>
      </c>
      <c r="L4" s="293"/>
      <c r="M4" s="301" t="s">
        <v>9</v>
      </c>
      <c r="N4" s="302"/>
      <c r="O4" s="296" t="s">
        <v>10</v>
      </c>
      <c r="P4" s="297"/>
      <c r="Q4" s="296" t="s">
        <v>11</v>
      </c>
      <c r="R4" s="297"/>
      <c r="S4" s="283" t="s">
        <v>12</v>
      </c>
      <c r="T4" s="293"/>
      <c r="U4" s="283" t="s">
        <v>13</v>
      </c>
      <c r="V4" s="293"/>
      <c r="W4" s="283" t="s">
        <v>14</v>
      </c>
      <c r="X4" s="293"/>
      <c r="Y4" s="286" t="s">
        <v>15</v>
      </c>
      <c r="Z4" s="303"/>
      <c r="AA4" s="279" t="s">
        <v>16</v>
      </c>
      <c r="AB4" s="282"/>
      <c r="AC4" s="291" t="s">
        <v>65</v>
      </c>
      <c r="AD4" s="304"/>
      <c r="AE4" s="291" t="s">
        <v>17</v>
      </c>
      <c r="AF4" s="282"/>
      <c r="AG4" s="283" t="s">
        <v>18</v>
      </c>
      <c r="AH4" s="284"/>
      <c r="AI4" s="89"/>
      <c r="AJ4" s="300" t="s">
        <v>19</v>
      </c>
      <c r="AK4" s="284"/>
      <c r="AL4" s="89"/>
      <c r="AM4" s="286" t="s">
        <v>20</v>
      </c>
      <c r="AN4" s="284"/>
      <c r="AO4" s="89"/>
      <c r="AP4" s="287" t="s">
        <v>21</v>
      </c>
      <c r="AQ4" s="288"/>
      <c r="AR4" s="89"/>
      <c r="AS4" s="289" t="s">
        <v>22</v>
      </c>
      <c r="AT4" s="290"/>
      <c r="AU4" s="90"/>
      <c r="AV4" s="291" t="s">
        <v>23</v>
      </c>
      <c r="AW4" s="292"/>
      <c r="AX4" s="89"/>
      <c r="AY4" s="283" t="s">
        <v>24</v>
      </c>
      <c r="AZ4" s="293"/>
    </row>
    <row r="5" spans="1:52" x14ac:dyDescent="0.2">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75" t="s">
        <v>29</v>
      </c>
      <c r="AK5" s="277" t="s">
        <v>30</v>
      </c>
      <c r="AL5" s="95"/>
      <c r="AM5" s="127" t="s">
        <v>1</v>
      </c>
      <c r="AN5" s="94" t="s">
        <v>29</v>
      </c>
      <c r="AO5" s="95"/>
      <c r="AP5" s="93" t="s">
        <v>1</v>
      </c>
      <c r="AQ5" s="94" t="s">
        <v>29</v>
      </c>
      <c r="AR5" s="95"/>
      <c r="AS5" s="96" t="s">
        <v>1</v>
      </c>
      <c r="AT5" s="97" t="s">
        <v>29</v>
      </c>
      <c r="AU5" s="98"/>
      <c r="AV5" s="93" t="s">
        <v>1</v>
      </c>
      <c r="AW5" s="94" t="s">
        <v>29</v>
      </c>
      <c r="AX5" s="95"/>
      <c r="AY5" s="128" t="s">
        <v>1</v>
      </c>
      <c r="AZ5" s="94" t="s">
        <v>29</v>
      </c>
    </row>
    <row r="6" spans="1:52" x14ac:dyDescent="0.2">
      <c r="A6" s="151" t="s">
        <v>31</v>
      </c>
      <c r="B6" s="152" t="s">
        <v>32</v>
      </c>
      <c r="C6" s="150" t="s">
        <v>29</v>
      </c>
      <c r="D6" s="146" t="s">
        <v>33</v>
      </c>
      <c r="E6" s="150" t="s">
        <v>29</v>
      </c>
      <c r="F6" s="146" t="s">
        <v>33</v>
      </c>
      <c r="G6" s="150" t="s">
        <v>29</v>
      </c>
      <c r="H6" s="146" t="s">
        <v>33</v>
      </c>
      <c r="I6" s="147" t="s">
        <v>29</v>
      </c>
      <c r="J6" s="146" t="s">
        <v>33</v>
      </c>
      <c r="K6" s="150" t="s">
        <v>29</v>
      </c>
      <c r="L6" s="146" t="s">
        <v>33</v>
      </c>
      <c r="M6" s="150" t="s">
        <v>29</v>
      </c>
      <c r="N6" s="146" t="s">
        <v>33</v>
      </c>
      <c r="O6" s="150" t="s">
        <v>29</v>
      </c>
      <c r="P6" s="146" t="s">
        <v>33</v>
      </c>
      <c r="Q6" s="150" t="s">
        <v>29</v>
      </c>
      <c r="R6" s="146" t="s">
        <v>33</v>
      </c>
      <c r="S6" s="150" t="s">
        <v>29</v>
      </c>
      <c r="T6" s="146" t="s">
        <v>33</v>
      </c>
      <c r="U6" s="150" t="s">
        <v>29</v>
      </c>
      <c r="V6" s="146" t="s">
        <v>33</v>
      </c>
      <c r="W6" s="150" t="s">
        <v>29</v>
      </c>
      <c r="X6" s="146" t="s">
        <v>33</v>
      </c>
      <c r="Y6" s="150" t="s">
        <v>29</v>
      </c>
      <c r="Z6" s="146" t="s">
        <v>33</v>
      </c>
      <c r="AA6" s="150" t="s">
        <v>29</v>
      </c>
      <c r="AB6" s="146" t="s">
        <v>33</v>
      </c>
      <c r="AC6" s="150" t="s">
        <v>29</v>
      </c>
      <c r="AD6" s="146" t="s">
        <v>33</v>
      </c>
      <c r="AE6" s="150" t="s">
        <v>29</v>
      </c>
      <c r="AF6" s="146" t="s">
        <v>33</v>
      </c>
      <c r="AG6" s="147" t="s">
        <v>29</v>
      </c>
      <c r="AH6" s="146" t="s">
        <v>33</v>
      </c>
      <c r="AI6" s="104"/>
      <c r="AJ6" s="276"/>
      <c r="AK6" s="278"/>
      <c r="AL6" s="104"/>
      <c r="AM6" s="150" t="s">
        <v>29</v>
      </c>
      <c r="AN6" s="146" t="s">
        <v>33</v>
      </c>
      <c r="AO6" s="104"/>
      <c r="AP6" s="147" t="s">
        <v>29</v>
      </c>
      <c r="AQ6" s="146" t="s">
        <v>33</v>
      </c>
      <c r="AR6" s="104"/>
      <c r="AS6" s="148" t="s">
        <v>29</v>
      </c>
      <c r="AT6" s="149" t="s">
        <v>33</v>
      </c>
      <c r="AU6" s="107"/>
      <c r="AV6" s="147" t="s">
        <v>29</v>
      </c>
      <c r="AW6" s="146" t="s">
        <v>33</v>
      </c>
      <c r="AX6" s="104"/>
      <c r="AY6" s="145" t="s">
        <v>29</v>
      </c>
      <c r="AZ6" s="146" t="s">
        <v>33</v>
      </c>
    </row>
    <row r="7" spans="1:52" ht="37.5" customHeight="1" thickBot="1" x14ac:dyDescent="0.25">
      <c r="A7" s="108"/>
      <c r="B7" s="109"/>
      <c r="C7" s="270" t="s">
        <v>34</v>
      </c>
      <c r="D7" s="271"/>
      <c r="E7" s="270" t="s">
        <v>35</v>
      </c>
      <c r="F7" s="271"/>
      <c r="G7" s="270" t="s">
        <v>36</v>
      </c>
      <c r="H7" s="271"/>
      <c r="I7" s="270" t="s">
        <v>37</v>
      </c>
      <c r="J7" s="271"/>
      <c r="K7" s="270" t="s">
        <v>38</v>
      </c>
      <c r="L7" s="271"/>
      <c r="M7" s="270" t="s">
        <v>39</v>
      </c>
      <c r="N7" s="271"/>
      <c r="O7" s="270" t="s">
        <v>10</v>
      </c>
      <c r="P7" s="271"/>
      <c r="Q7" s="270" t="s">
        <v>40</v>
      </c>
      <c r="R7" s="271"/>
      <c r="S7" s="270" t="s">
        <v>41</v>
      </c>
      <c r="T7" s="271"/>
      <c r="U7" s="270" t="s">
        <v>42</v>
      </c>
      <c r="V7" s="271"/>
      <c r="W7" s="270" t="s">
        <v>14</v>
      </c>
      <c r="X7" s="271"/>
      <c r="Y7" s="270" t="s">
        <v>15</v>
      </c>
      <c r="Z7" s="271"/>
      <c r="AA7" s="270" t="s">
        <v>43</v>
      </c>
      <c r="AB7" s="271"/>
      <c r="AC7" s="270"/>
      <c r="AD7" s="271"/>
      <c r="AE7" s="270"/>
      <c r="AF7" s="271"/>
      <c r="AG7" s="110"/>
      <c r="AH7" s="111"/>
      <c r="AI7" s="112"/>
      <c r="AJ7" s="270" t="s">
        <v>44</v>
      </c>
      <c r="AK7" s="271"/>
      <c r="AL7" s="112"/>
      <c r="AM7" s="270" t="s">
        <v>45</v>
      </c>
      <c r="AN7" s="271"/>
      <c r="AO7" s="112"/>
      <c r="AP7" s="110"/>
      <c r="AQ7" s="109"/>
      <c r="AR7" s="112"/>
      <c r="AS7" s="113"/>
      <c r="AT7" s="114"/>
      <c r="AU7" s="98"/>
      <c r="AV7" s="110"/>
      <c r="AW7" s="111"/>
      <c r="AX7" s="112"/>
      <c r="AY7" s="131"/>
      <c r="AZ7" s="109"/>
    </row>
    <row r="8" spans="1:52" x14ac:dyDescent="0.2">
      <c r="A8" s="190"/>
      <c r="B8" s="191"/>
      <c r="C8" s="192"/>
      <c r="D8" s="191"/>
      <c r="E8" s="192"/>
      <c r="F8" s="191"/>
      <c r="G8" s="192"/>
      <c r="H8" s="191"/>
      <c r="I8" s="190"/>
      <c r="J8" s="191"/>
      <c r="K8" s="192"/>
      <c r="L8" s="191"/>
      <c r="M8" s="192"/>
      <c r="N8" s="191"/>
      <c r="O8" s="192"/>
      <c r="P8" s="191"/>
      <c r="Q8" s="192"/>
      <c r="R8" s="191"/>
      <c r="S8" s="192"/>
      <c r="T8" s="191"/>
      <c r="U8" s="227"/>
      <c r="V8" s="193"/>
      <c r="W8" s="192"/>
      <c r="X8" s="191"/>
      <c r="Y8" s="192"/>
      <c r="Z8" s="191"/>
      <c r="AA8" s="194"/>
      <c r="AB8" s="226"/>
      <c r="AC8" s="192"/>
      <c r="AD8" s="191"/>
      <c r="AE8" s="192"/>
      <c r="AF8" s="191"/>
      <c r="AG8" s="190"/>
      <c r="AH8" s="193"/>
      <c r="AI8" s="197"/>
      <c r="AJ8" s="192"/>
      <c r="AK8" s="191"/>
      <c r="AL8" s="197"/>
      <c r="AM8" s="192"/>
      <c r="AN8" s="191"/>
      <c r="AO8" s="197"/>
      <c r="AP8" s="190"/>
      <c r="AQ8" s="191"/>
      <c r="AR8" s="197"/>
      <c r="AS8" s="199"/>
      <c r="AT8" s="200"/>
      <c r="AU8" s="201"/>
      <c r="AV8" s="193"/>
      <c r="AW8" s="193"/>
      <c r="AX8" s="197"/>
      <c r="AY8" s="199"/>
      <c r="AZ8" s="191"/>
    </row>
    <row r="9" spans="1:52" x14ac:dyDescent="0.2">
      <c r="A9" s="116">
        <v>2015</v>
      </c>
      <c r="B9" s="117" t="s">
        <v>46</v>
      </c>
      <c r="C9" s="134">
        <v>120724</v>
      </c>
      <c r="D9" s="198">
        <f>IF(C9&gt;0,C9,"")</f>
        <v>120724</v>
      </c>
      <c r="E9" s="134">
        <v>1771</v>
      </c>
      <c r="F9" s="198">
        <f>IF(E9&gt;0,E9,"")</f>
        <v>1771</v>
      </c>
      <c r="G9" s="134">
        <v>282135</v>
      </c>
      <c r="H9" s="198">
        <f>IF(G9&gt;0,G9,"")</f>
        <v>282135</v>
      </c>
      <c r="I9" s="140">
        <v>357141</v>
      </c>
      <c r="J9" s="198">
        <f>IF(I9&gt;0,I9,"")</f>
        <v>357141</v>
      </c>
      <c r="K9" s="140">
        <v>197881</v>
      </c>
      <c r="L9" s="198">
        <f>IF(K9&gt;0,K9,"")</f>
        <v>197881</v>
      </c>
      <c r="M9" s="134">
        <v>5179</v>
      </c>
      <c r="N9" s="198">
        <f>IF(M9&gt;0,M9,"")</f>
        <v>5179</v>
      </c>
      <c r="O9" s="141">
        <v>17391</v>
      </c>
      <c r="P9" s="198">
        <f>IF(O9&gt;0,O9,"")</f>
        <v>17391</v>
      </c>
      <c r="Q9" s="141">
        <v>78036</v>
      </c>
      <c r="R9" s="198">
        <f>IF(Q9&gt;0,Q9,"")</f>
        <v>78036</v>
      </c>
      <c r="S9" s="142">
        <v>568888</v>
      </c>
      <c r="T9" s="198">
        <f>IF(S9&gt;0,S9,"")</f>
        <v>568888</v>
      </c>
      <c r="U9" s="141">
        <v>114200</v>
      </c>
      <c r="V9" s="198">
        <f>IF(U9&gt;0,U9,"")</f>
        <v>114200</v>
      </c>
      <c r="W9" s="141">
        <v>8943</v>
      </c>
      <c r="X9" s="198">
        <f>IF(W9&gt;0,W9,"")</f>
        <v>8943</v>
      </c>
      <c r="Y9" s="141">
        <v>43472</v>
      </c>
      <c r="Z9" s="198">
        <f>IF(Y9&gt;0,Y9,"")</f>
        <v>43472</v>
      </c>
      <c r="AA9" s="141">
        <v>318</v>
      </c>
      <c r="AB9" s="198">
        <f>IF(AA9&gt;0,AA9,"")</f>
        <v>318</v>
      </c>
      <c r="AC9" s="134">
        <v>12311</v>
      </c>
      <c r="AD9" s="198">
        <f>IF(AC9&gt;0,AC9,"")</f>
        <v>12311</v>
      </c>
      <c r="AE9" s="140">
        <v>15</v>
      </c>
      <c r="AF9" s="198">
        <f>IF(AE9&gt;0,AE9,"")</f>
        <v>15</v>
      </c>
      <c r="AG9" s="204">
        <f t="shared" ref="AG9:AG18" si="0">C9+E9+G9+I9+K9+M9+O9+Q9+S9+U9+W9+Y9+AA9+AC9+AE9</f>
        <v>1808405</v>
      </c>
      <c r="AH9" s="205">
        <f>IF(AG9&gt;0,AG9,"")</f>
        <v>1808405</v>
      </c>
      <c r="AI9" s="206"/>
      <c r="AJ9" s="132">
        <v>494</v>
      </c>
      <c r="AK9" s="198">
        <f>IF(AJ9&gt;0,AJ9,"")</f>
        <v>494</v>
      </c>
      <c r="AL9" s="206"/>
      <c r="AM9" s="132">
        <v>22162</v>
      </c>
      <c r="AN9" s="198">
        <f>IF(AM9&gt;0,AM9,"")</f>
        <v>22162</v>
      </c>
      <c r="AO9" s="206"/>
      <c r="AP9" s="140">
        <f t="shared" ref="AP9:AP18" si="1">AG9+AJ9+AM9</f>
        <v>1831061</v>
      </c>
      <c r="AQ9" s="207">
        <f>IF(AP9&gt;0,AP9,"")</f>
        <v>1831061</v>
      </c>
      <c r="AR9" s="206"/>
      <c r="AS9" s="134">
        <v>0</v>
      </c>
      <c r="AT9" s="198" t="str">
        <f>IF(AS9&gt;0,AS9,"")</f>
        <v/>
      </c>
      <c r="AU9" s="206"/>
      <c r="AV9" s="208">
        <f t="shared" ref="AV9:AV18" si="2">AP9+AS9</f>
        <v>1831061</v>
      </c>
      <c r="AW9" s="207">
        <f>IF(AV9&gt;0,AV9,"")</f>
        <v>1831061</v>
      </c>
      <c r="AX9" s="206"/>
      <c r="AY9" s="134">
        <v>78288</v>
      </c>
      <c r="AZ9" s="198">
        <f>IF(AY9&gt;0,AY9,"")</f>
        <v>78288</v>
      </c>
    </row>
    <row r="10" spans="1:52" x14ac:dyDescent="0.2">
      <c r="A10" s="116">
        <v>2015</v>
      </c>
      <c r="B10" s="117" t="s">
        <v>47</v>
      </c>
      <c r="C10" s="134">
        <v>121037</v>
      </c>
      <c r="D10" s="198">
        <f>IF(C10&gt;0,(AVERAGE(C$9:C10)),"")</f>
        <v>120880.5</v>
      </c>
      <c r="E10" s="134">
        <v>1755</v>
      </c>
      <c r="F10" s="198">
        <f>IF(E10&gt;0,(AVERAGE(E$9:E10)),"")</f>
        <v>1763</v>
      </c>
      <c r="G10" s="134">
        <v>282269</v>
      </c>
      <c r="H10" s="198">
        <f>IF(G10&gt;0,(AVERAGE(G$9:G10)),"")</f>
        <v>282202</v>
      </c>
      <c r="I10" s="140">
        <v>378549</v>
      </c>
      <c r="J10" s="198">
        <f>IF(I10&gt;0,(AVERAGE(I$9:I10)),"")</f>
        <v>367845</v>
      </c>
      <c r="K10" s="140">
        <v>193646</v>
      </c>
      <c r="L10" s="198">
        <f>IF(K10&gt;0,(AVERAGE(K$9:K10)),"")</f>
        <v>195763.5</v>
      </c>
      <c r="M10" s="134">
        <v>5260</v>
      </c>
      <c r="N10" s="198">
        <f>IF(M10&gt;0,(AVERAGE(M$9:M10)),"")</f>
        <v>5219.5</v>
      </c>
      <c r="O10" s="141">
        <v>17229</v>
      </c>
      <c r="P10" s="198">
        <f>IF(O10&gt;0,(AVERAGE(O$9:O10)),"")</f>
        <v>17310</v>
      </c>
      <c r="Q10" s="141">
        <v>81587</v>
      </c>
      <c r="R10" s="198">
        <f>IF(Q10&gt;0,(AVERAGE(Q$9:Q10)),"")</f>
        <v>79811.5</v>
      </c>
      <c r="S10" s="142">
        <v>535242</v>
      </c>
      <c r="T10" s="198">
        <f>IF(S10&gt;0,(AVERAGE(S$9:S10)),"")</f>
        <v>552065</v>
      </c>
      <c r="U10" s="141">
        <v>112043</v>
      </c>
      <c r="V10" s="198">
        <f>IF(U10&gt;0,(AVERAGE(U$9:U10)),"")</f>
        <v>113121.5</v>
      </c>
      <c r="W10" s="141">
        <v>9030</v>
      </c>
      <c r="X10" s="198">
        <f>IF(W10&gt;0,(AVERAGE(W$9:W10)),"")</f>
        <v>8986.5</v>
      </c>
      <c r="Y10" s="141">
        <v>43526</v>
      </c>
      <c r="Z10" s="198">
        <f>IF(Y10&gt;0,(AVERAGE(Y$9:Y10)),"")</f>
        <v>43499</v>
      </c>
      <c r="AA10" s="141">
        <v>325</v>
      </c>
      <c r="AB10" s="198">
        <f>IF(AA10&gt;0,(AVERAGE(AA$9:AA10)),"")</f>
        <v>321.5</v>
      </c>
      <c r="AC10" s="134">
        <v>12054</v>
      </c>
      <c r="AD10" s="198">
        <f>IF(AC10&gt;0,(AVERAGE(AC$9:AC10)),"")</f>
        <v>12182.5</v>
      </c>
      <c r="AE10" s="140">
        <v>8</v>
      </c>
      <c r="AF10" s="198">
        <f>IF(AE10&gt;0,(AVERAGE(AE$9:AE10)),"")</f>
        <v>11.5</v>
      </c>
      <c r="AG10" s="204">
        <f t="shared" si="0"/>
        <v>1793560</v>
      </c>
      <c r="AH10" s="205">
        <f>IF(AG10&gt;0,(AVERAGE(AG$9:AG10)),"")</f>
        <v>1800982.5</v>
      </c>
      <c r="AI10" s="206"/>
      <c r="AJ10" s="132">
        <v>502</v>
      </c>
      <c r="AK10" s="198">
        <f>IF(AJ10&gt;0,(AVERAGE(AJ$9:AJ10)),"")</f>
        <v>498</v>
      </c>
      <c r="AL10" s="206"/>
      <c r="AM10" s="132">
        <v>22666</v>
      </c>
      <c r="AN10" s="198">
        <f>IF(AM10&gt;0,(AVERAGE(AM$9:AM10)),"")</f>
        <v>22414</v>
      </c>
      <c r="AO10" s="206"/>
      <c r="AP10" s="140">
        <f t="shared" si="1"/>
        <v>1816728</v>
      </c>
      <c r="AQ10" s="207">
        <f>IF(AP10&gt;0,(AVERAGE(AP$9:AP10)),"")</f>
        <v>1823894.5</v>
      </c>
      <c r="AR10" s="206"/>
      <c r="AS10" s="134">
        <v>0</v>
      </c>
      <c r="AT10" s="198" t="str">
        <f>IF(AS10&gt;0,(AVERAGE(AS$9:AS10)),"")</f>
        <v/>
      </c>
      <c r="AU10" s="206"/>
      <c r="AV10" s="208">
        <f t="shared" si="2"/>
        <v>1816728</v>
      </c>
      <c r="AW10" s="207">
        <f>IF(AV10&gt;0,(AVERAGE(AV$9:AV10)),"")</f>
        <v>1823894.5</v>
      </c>
      <c r="AX10" s="206"/>
      <c r="AY10" s="134">
        <v>76913</v>
      </c>
      <c r="AZ10" s="198">
        <f>IF(AY10&gt;0,(AVERAGE(AY$9:AY10)),"")</f>
        <v>77600.5</v>
      </c>
    </row>
    <row r="11" spans="1:52" x14ac:dyDescent="0.2">
      <c r="A11" s="116">
        <v>2015</v>
      </c>
      <c r="B11" s="117" t="s">
        <v>48</v>
      </c>
      <c r="C11" s="134">
        <v>121538</v>
      </c>
      <c r="D11" s="198">
        <f>IF(C11&gt;0,(AVERAGE(C$9:C11)),"")</f>
        <v>121099.66666666667</v>
      </c>
      <c r="E11" s="134">
        <v>1733</v>
      </c>
      <c r="F11" s="198">
        <f>IF(E11&gt;0,(AVERAGE(E$9:E11)),"")</f>
        <v>1753</v>
      </c>
      <c r="G11" s="134">
        <v>282833</v>
      </c>
      <c r="H11" s="198">
        <f>IF(G11&gt;0,(AVERAGE(G$9:G11)),"")</f>
        <v>282412.33333333331</v>
      </c>
      <c r="I11" s="140">
        <v>403902</v>
      </c>
      <c r="J11" s="198">
        <f>IF(I11&gt;0,(AVERAGE(I$9:I11)),"")</f>
        <v>379864</v>
      </c>
      <c r="K11" s="140">
        <v>192908</v>
      </c>
      <c r="L11" s="198">
        <f>IF(K11&gt;0,(AVERAGE(K$9:K11)),"")</f>
        <v>194811.66666666666</v>
      </c>
      <c r="M11" s="134">
        <v>5348</v>
      </c>
      <c r="N11" s="198">
        <f>IF(M11&gt;0,(AVERAGE(M$9:M11)),"")</f>
        <v>5262.333333333333</v>
      </c>
      <c r="O11" s="141">
        <v>17210</v>
      </c>
      <c r="P11" s="198">
        <f>IF(O11&gt;0,(AVERAGE(O$9:O11)),"")</f>
        <v>17276.666666666668</v>
      </c>
      <c r="Q11" s="141">
        <v>85945</v>
      </c>
      <c r="R11" s="198">
        <f>IF(Q11&gt;0,(AVERAGE(Q$9:Q11)),"")</f>
        <v>81856</v>
      </c>
      <c r="S11" s="142">
        <v>506475</v>
      </c>
      <c r="T11" s="198">
        <f>IF(S11&gt;0,(AVERAGE(S$9:S11)),"")</f>
        <v>536868.33333333337</v>
      </c>
      <c r="U11" s="141">
        <v>111665</v>
      </c>
      <c r="V11" s="198">
        <f>IF(U11&gt;0,(AVERAGE(U$9:U11)),"")</f>
        <v>112636</v>
      </c>
      <c r="W11" s="141">
        <v>8375</v>
      </c>
      <c r="X11" s="198">
        <f>IF(W11&gt;0,(AVERAGE(W$9:W11)),"")</f>
        <v>8782.6666666666661</v>
      </c>
      <c r="Y11" s="141">
        <v>43745</v>
      </c>
      <c r="Z11" s="198">
        <f>IF(Y11&gt;0,(AVERAGE(Y$9:Y11)),"")</f>
        <v>43581</v>
      </c>
      <c r="AA11" s="141">
        <v>308</v>
      </c>
      <c r="AB11" s="198">
        <f>IF(AA11&gt;0,(AVERAGE(AA$9:AA11)),"")</f>
        <v>317</v>
      </c>
      <c r="AC11" s="134">
        <v>11943</v>
      </c>
      <c r="AD11" s="198">
        <f>IF(AC11&gt;0,(AVERAGE(AC$9:AC11)),"")</f>
        <v>12102.666666666666</v>
      </c>
      <c r="AE11" s="140">
        <v>10</v>
      </c>
      <c r="AF11" s="198">
        <f>IF(AE11&gt;0,(AVERAGE(AE$9:AE11)),"")</f>
        <v>11</v>
      </c>
      <c r="AG11" s="204">
        <f t="shared" si="0"/>
        <v>1793938</v>
      </c>
      <c r="AH11" s="205">
        <f>IF(AG11&gt;0,(AVERAGE(AG$9:AG11)),"")</f>
        <v>1798634.3333333333</v>
      </c>
      <c r="AI11" s="206"/>
      <c r="AJ11" s="134">
        <v>518</v>
      </c>
      <c r="AK11" s="198">
        <f>IF(AJ11&gt;0,(AVERAGE(AJ$9:AJ11)),"")</f>
        <v>504.66666666666669</v>
      </c>
      <c r="AL11" s="206"/>
      <c r="AM11" s="140">
        <v>23194</v>
      </c>
      <c r="AN11" s="198">
        <f>IF(AM11&gt;0,(AVERAGE(AM$9:AM11)),"")</f>
        <v>22674</v>
      </c>
      <c r="AO11" s="206"/>
      <c r="AP11" s="140">
        <v>1822164</v>
      </c>
      <c r="AQ11" s="207">
        <f>IF(AP11&gt;0,(AVERAGE(AP$9:AP11)),"")</f>
        <v>1823317.6666666667</v>
      </c>
      <c r="AR11" s="206"/>
      <c r="AS11" s="134">
        <v>0</v>
      </c>
      <c r="AT11" s="198" t="str">
        <f>IF(AS11&gt;0,(AVERAGE(AS$9:AS11)),"")</f>
        <v/>
      </c>
      <c r="AU11" s="206"/>
      <c r="AV11" s="208">
        <f t="shared" si="2"/>
        <v>1822164</v>
      </c>
      <c r="AW11" s="207">
        <f>IF(AV11&gt;0,(AVERAGE(AV$9:AV11)),"")</f>
        <v>1823317.6666666667</v>
      </c>
      <c r="AX11" s="206"/>
      <c r="AY11" s="134">
        <v>78384</v>
      </c>
      <c r="AZ11" s="198">
        <f>IF(AY11&gt;0,(AVERAGE(AY$9:AY11)),"")</f>
        <v>77861.666666666672</v>
      </c>
    </row>
    <row r="12" spans="1:52" x14ac:dyDescent="0.2">
      <c r="A12" s="116">
        <v>2015</v>
      </c>
      <c r="B12" s="117" t="s">
        <v>49</v>
      </c>
      <c r="C12" s="134">
        <v>121978</v>
      </c>
      <c r="D12" s="198">
        <f>IF(C12&gt;0,(AVERAGE(C$9:C12)),"")</f>
        <v>121319.25</v>
      </c>
      <c r="E12" s="134">
        <v>1724</v>
      </c>
      <c r="F12" s="198">
        <f>IF(E12&gt;0,(AVERAGE(E$9:E12)),"")</f>
        <v>1745.75</v>
      </c>
      <c r="G12" s="134">
        <v>283641</v>
      </c>
      <c r="H12" s="198">
        <f>IF(G12&gt;0,(AVERAGE(G$9:G12)),"")</f>
        <v>282719.5</v>
      </c>
      <c r="I12" s="140">
        <v>425483</v>
      </c>
      <c r="J12" s="198">
        <f>IF(I12&gt;0,(AVERAGE(I$9:I12)),"")</f>
        <v>391268.75</v>
      </c>
      <c r="K12" s="140">
        <v>191461</v>
      </c>
      <c r="L12" s="198">
        <f>IF(K12&gt;0,(AVERAGE(K$9:K12)),"")</f>
        <v>193974</v>
      </c>
      <c r="M12" s="134">
        <v>5463</v>
      </c>
      <c r="N12" s="198">
        <f>IF(M12&gt;0,(AVERAGE(M$9:M12)),"")</f>
        <v>5312.5</v>
      </c>
      <c r="O12" s="141">
        <v>17151</v>
      </c>
      <c r="P12" s="198">
        <f>IF(O12&gt;0,(AVERAGE(O$9:O12)),"")</f>
        <v>17245.25</v>
      </c>
      <c r="Q12" s="141">
        <v>89872</v>
      </c>
      <c r="R12" s="198">
        <f>IF(Q12&gt;0,(AVERAGE(Q$9:Q12)),"")</f>
        <v>83860</v>
      </c>
      <c r="S12" s="142">
        <v>479190</v>
      </c>
      <c r="T12" s="198">
        <f>IF(S12&gt;0,(AVERAGE(S$9:S12)),"")</f>
        <v>522448.75</v>
      </c>
      <c r="U12" s="141">
        <v>111182</v>
      </c>
      <c r="V12" s="198">
        <f>IF(U12&gt;0,(AVERAGE(U$9:U12)),"")</f>
        <v>112272.5</v>
      </c>
      <c r="W12" s="141">
        <v>8184</v>
      </c>
      <c r="X12" s="198">
        <f>IF(W12&gt;0,(AVERAGE(W$9:W12)),"")</f>
        <v>8633</v>
      </c>
      <c r="Y12" s="141">
        <v>43802</v>
      </c>
      <c r="Z12" s="198">
        <f>IF(Y12&gt;0,(AVERAGE(Y$9:Y12)),"")</f>
        <v>43636.25</v>
      </c>
      <c r="AA12" s="141">
        <v>310</v>
      </c>
      <c r="AB12" s="198">
        <f>IF(AA12&gt;0,(AVERAGE(AA$9:AA12)),"")</f>
        <v>315.25</v>
      </c>
      <c r="AC12" s="134">
        <v>11889</v>
      </c>
      <c r="AD12" s="198">
        <f>IF(AC12&gt;0,(AVERAGE(AC$9:AC12)),"")</f>
        <v>12049.25</v>
      </c>
      <c r="AE12" s="140">
        <v>10</v>
      </c>
      <c r="AF12" s="198">
        <f>IF(AE12&gt;0,(AVERAGE(AE$9:AE12)),"")</f>
        <v>10.75</v>
      </c>
      <c r="AG12" s="204">
        <f t="shared" si="0"/>
        <v>1791340</v>
      </c>
      <c r="AH12" s="205">
        <f>IF(AG12&gt;0,(AVERAGE(AG$9:AG12)),"")</f>
        <v>1796810.75</v>
      </c>
      <c r="AI12" s="206"/>
      <c r="AJ12" s="134">
        <v>568</v>
      </c>
      <c r="AK12" s="198">
        <f>IF(AJ12&gt;0,(AVERAGE(AJ$9:AJ12)),"")</f>
        <v>520.5</v>
      </c>
      <c r="AL12" s="206"/>
      <c r="AM12" s="141">
        <v>23598</v>
      </c>
      <c r="AN12" s="198">
        <f>IF(AM12&gt;0,(AVERAGE(AM$9:AM12)),"")</f>
        <v>22905</v>
      </c>
      <c r="AO12" s="206"/>
      <c r="AP12" s="140">
        <f t="shared" si="1"/>
        <v>1815506</v>
      </c>
      <c r="AQ12" s="207">
        <f>IF(AP12&gt;0,(AVERAGE(AP$9:AP12)),"")</f>
        <v>1821364.75</v>
      </c>
      <c r="AR12" s="206"/>
      <c r="AS12" s="134">
        <v>0</v>
      </c>
      <c r="AT12" s="198" t="str">
        <f>IF(AS12&gt;0,(AVERAGE(AS$9:AS12)),"")</f>
        <v/>
      </c>
      <c r="AU12" s="206"/>
      <c r="AV12" s="208">
        <f t="shared" si="2"/>
        <v>1815506</v>
      </c>
      <c r="AW12" s="207">
        <f>IF(AV12&gt;0,(AVERAGE(AV$9:AV12)),"")</f>
        <v>1821364.75</v>
      </c>
      <c r="AX12" s="206"/>
      <c r="AY12" s="134">
        <v>78171</v>
      </c>
      <c r="AZ12" s="198">
        <f>IF(AY12&gt;0,(AVERAGE(AY$9:AY12)),"")</f>
        <v>77939</v>
      </c>
    </row>
    <row r="13" spans="1:52" x14ac:dyDescent="0.2">
      <c r="A13" s="116">
        <v>2015</v>
      </c>
      <c r="B13" s="117" t="s">
        <v>50</v>
      </c>
      <c r="C13" s="134">
        <v>122881</v>
      </c>
      <c r="D13" s="198">
        <f>IF(C13&gt;0,(AVERAGE(C$9:C13)),"")</f>
        <v>121631.6</v>
      </c>
      <c r="E13" s="134">
        <v>1704</v>
      </c>
      <c r="F13" s="198">
        <f>IF(E13&gt;0,(AVERAGE(E$9:E13)),"")</f>
        <v>1737.4</v>
      </c>
      <c r="G13" s="134">
        <v>283816</v>
      </c>
      <c r="H13" s="198">
        <f>IF(G13&gt;0,(AVERAGE(G$9:G13)),"")</f>
        <v>282938.8</v>
      </c>
      <c r="I13" s="140">
        <v>445962</v>
      </c>
      <c r="J13" s="198">
        <f>IF(I13&gt;0,(AVERAGE(I$9:I13)),"")</f>
        <v>402207.4</v>
      </c>
      <c r="K13" s="140">
        <v>192749</v>
      </c>
      <c r="L13" s="198">
        <f>IF(K13&gt;0,(AVERAGE(K$9:K13)),"")</f>
        <v>193729</v>
      </c>
      <c r="M13" s="134">
        <v>5590</v>
      </c>
      <c r="N13" s="198">
        <f>IF(M13&gt;0,(AVERAGE(M$9:M13)),"")</f>
        <v>5368</v>
      </c>
      <c r="O13" s="140">
        <v>17375</v>
      </c>
      <c r="P13" s="198">
        <f>IF(O13&gt;0,(AVERAGE(O$9:O13)),"")</f>
        <v>17271.2</v>
      </c>
      <c r="Q13" s="140">
        <v>94677</v>
      </c>
      <c r="R13" s="198">
        <f>IF(Q13&gt;0,(AVERAGE(Q$9:Q13)),"")</f>
        <v>86023.4</v>
      </c>
      <c r="S13" s="228">
        <v>464719</v>
      </c>
      <c r="T13" s="198">
        <f>IF(S13&gt;0,(AVERAGE(S$9:S13)),"")</f>
        <v>510902.8</v>
      </c>
      <c r="U13" s="139">
        <v>112629</v>
      </c>
      <c r="V13" s="198">
        <f>IF(U13&gt;0,(AVERAGE(U$9:U13)),"")</f>
        <v>112343.8</v>
      </c>
      <c r="W13" s="140">
        <v>8255</v>
      </c>
      <c r="X13" s="198">
        <f>IF(W13&gt;0,(AVERAGE(W$9:W13)),"")</f>
        <v>8557.4</v>
      </c>
      <c r="Y13" s="140">
        <v>44117</v>
      </c>
      <c r="Z13" s="198">
        <f>IF(Y13&gt;0,(AVERAGE(Y$9:Y13)),"")</f>
        <v>43732.4</v>
      </c>
      <c r="AA13" s="140">
        <v>311</v>
      </c>
      <c r="AB13" s="198">
        <f>IF(AA13&gt;0,(AVERAGE(AA$9:AA13)),"")</f>
        <v>314.39999999999998</v>
      </c>
      <c r="AC13" s="134">
        <v>11903</v>
      </c>
      <c r="AD13" s="198">
        <f>IF(AC13&gt;0,(AVERAGE(AC$9:AC13)),"")</f>
        <v>12020</v>
      </c>
      <c r="AE13" s="140">
        <v>12</v>
      </c>
      <c r="AF13" s="198">
        <f>IF(AE13&gt;0,(AVERAGE(AE$9:AE13)),"")</f>
        <v>11</v>
      </c>
      <c r="AG13" s="213">
        <f t="shared" si="0"/>
        <v>1806700</v>
      </c>
      <c r="AH13" s="203">
        <f>IF(AG13&gt;0,(AVERAGE(AG$9:AG13)),"")</f>
        <v>1798788.6</v>
      </c>
      <c r="AI13" s="214"/>
      <c r="AJ13" s="134">
        <v>685</v>
      </c>
      <c r="AK13" s="198">
        <f>IF(AJ13&gt;0,(AVERAGE(AJ$9:AJ13)),"")</f>
        <v>553.4</v>
      </c>
      <c r="AL13" s="214"/>
      <c r="AM13" s="140">
        <v>24020</v>
      </c>
      <c r="AN13" s="198">
        <f>IF(AM13&gt;0,(AVERAGE(AM$9:AM13)),"")</f>
        <v>23128</v>
      </c>
      <c r="AO13" s="214"/>
      <c r="AP13" s="140">
        <f t="shared" si="1"/>
        <v>1831405</v>
      </c>
      <c r="AQ13" s="207">
        <f>IF(AP13&gt;0,(AVERAGE(AP$9:AP13)),"")</f>
        <v>1823372.8</v>
      </c>
      <c r="AR13" s="214"/>
      <c r="AS13" s="134">
        <v>0</v>
      </c>
      <c r="AT13" s="198" t="str">
        <f>IF(AS13&gt;0,(AVERAGE(AS$9:AS13)),"")</f>
        <v/>
      </c>
      <c r="AU13" s="206"/>
      <c r="AV13" s="208">
        <f t="shared" si="2"/>
        <v>1831405</v>
      </c>
      <c r="AW13" s="207">
        <f>IF(AV13&gt;0,(AVERAGE(AV$9:AV13)),"")</f>
        <v>1823372.8</v>
      </c>
      <c r="AX13" s="214"/>
      <c r="AY13" s="134">
        <v>79669</v>
      </c>
      <c r="AZ13" s="198">
        <f>IF(AY13&gt;0,(AVERAGE(AY$9:AY13)),"")</f>
        <v>78285</v>
      </c>
    </row>
    <row r="14" spans="1:52" x14ac:dyDescent="0.2">
      <c r="A14" s="116">
        <v>2015</v>
      </c>
      <c r="B14" s="117" t="s">
        <v>51</v>
      </c>
      <c r="C14" s="134">
        <v>123299</v>
      </c>
      <c r="D14" s="198">
        <f>IF(C14&gt;0,(AVERAGE(C$9:C14)),"")</f>
        <v>121909.5</v>
      </c>
      <c r="E14" s="134">
        <v>1716</v>
      </c>
      <c r="F14" s="198">
        <f>IF(E14&gt;0,(AVERAGE(E$9:E14)),"")</f>
        <v>1733.8333333333333</v>
      </c>
      <c r="G14" s="134">
        <v>285258</v>
      </c>
      <c r="H14" s="198">
        <f>IF(G14&gt;0,(AVERAGE(G$9:G14)),"")</f>
        <v>283325.33333333331</v>
      </c>
      <c r="I14" s="140">
        <v>457256</v>
      </c>
      <c r="J14" s="198">
        <f>IF(I14&gt;0,(AVERAGE(I$9:I14)),"")</f>
        <v>411382.16666666669</v>
      </c>
      <c r="K14" s="140">
        <v>193671</v>
      </c>
      <c r="L14" s="198">
        <f>IF(K14&gt;0,(AVERAGE(K$9:K14)),"")</f>
        <v>193719.33333333334</v>
      </c>
      <c r="M14" s="134">
        <v>5611</v>
      </c>
      <c r="N14" s="198">
        <f>IF(M14&gt;0,(AVERAGE(M$9:M14)),"")</f>
        <v>5408.5</v>
      </c>
      <c r="O14" s="140">
        <v>17139</v>
      </c>
      <c r="P14" s="198">
        <f>IF(O14&gt;0,(AVERAGE(O$9:O14)),"")</f>
        <v>17249.166666666668</v>
      </c>
      <c r="Q14" s="140">
        <v>98778</v>
      </c>
      <c r="R14" s="198">
        <f>IF(Q14&gt;0,(AVERAGE(Q$9:Q14)),"")</f>
        <v>88149.166666666672</v>
      </c>
      <c r="S14" s="140">
        <v>453886</v>
      </c>
      <c r="T14" s="198">
        <f>IF(S14&gt;0,(AVERAGE(S$9:S14)),"")</f>
        <v>501400</v>
      </c>
      <c r="U14" s="139">
        <v>113854</v>
      </c>
      <c r="V14" s="198">
        <f>IF(U14&gt;0,(AVERAGE(U$9:U14)),"")</f>
        <v>112595.5</v>
      </c>
      <c r="W14" s="140">
        <v>8293</v>
      </c>
      <c r="X14" s="198">
        <f>IF(W14&gt;0,(AVERAGE(W$9:W14)),"")</f>
        <v>8513.3333333333339</v>
      </c>
      <c r="Y14" s="140">
        <v>44163</v>
      </c>
      <c r="Z14" s="198">
        <f>IF(Y14&gt;0,(AVERAGE(Y$9:Y14)),"")</f>
        <v>43804.166666666664</v>
      </c>
      <c r="AA14" s="140">
        <v>337</v>
      </c>
      <c r="AB14" s="198">
        <f>IF(AA14&gt;0,(AVERAGE(AA$9:AA14)),"")</f>
        <v>318.16666666666669</v>
      </c>
      <c r="AC14" s="134">
        <v>12060</v>
      </c>
      <c r="AD14" s="198">
        <f>IF(AC14&gt;0,(AVERAGE(AC$9:AC14)),"")</f>
        <v>12026.666666666666</v>
      </c>
      <c r="AE14" s="140">
        <v>8</v>
      </c>
      <c r="AF14" s="198">
        <f>IF(AE14&gt;0,(AVERAGE(AE$9:AE14)),"")</f>
        <v>10.5</v>
      </c>
      <c r="AG14" s="213">
        <f t="shared" si="0"/>
        <v>1815329</v>
      </c>
      <c r="AH14" s="203">
        <f>IF(AG14&gt;0,(AVERAGE(AG$9:AG14)),"")</f>
        <v>1801545.3333333333</v>
      </c>
      <c r="AI14" s="206"/>
      <c r="AJ14" s="134">
        <v>776</v>
      </c>
      <c r="AK14" s="198">
        <f>IF(AJ14&gt;0,(AVERAGE(AJ$9:AJ14)),"")</f>
        <v>590.5</v>
      </c>
      <c r="AL14" s="206"/>
      <c r="AM14" s="140">
        <v>24324</v>
      </c>
      <c r="AN14" s="198">
        <f>IF(AM14&gt;0,(AVERAGE(AM$9:AM14)),"")</f>
        <v>23327.333333333332</v>
      </c>
      <c r="AO14" s="206"/>
      <c r="AP14" s="140">
        <f t="shared" si="1"/>
        <v>1840429</v>
      </c>
      <c r="AQ14" s="198">
        <f>IF(AP14&gt;0,(AVERAGE(AP$9:AP14)),"")</f>
        <v>1826215.5</v>
      </c>
      <c r="AR14" s="206"/>
      <c r="AS14" s="134">
        <v>0</v>
      </c>
      <c r="AT14" s="198" t="str">
        <f>IF(AS14&gt;0,(AVERAGE(AS$9:AS14)),"")</f>
        <v/>
      </c>
      <c r="AU14" s="206"/>
      <c r="AV14" s="208">
        <f t="shared" si="2"/>
        <v>1840429</v>
      </c>
      <c r="AW14" s="207">
        <f>IF(AV14&gt;0,(AVERAGE(AV$9:AV14)),"")</f>
        <v>1826215.5</v>
      </c>
      <c r="AX14" s="206"/>
      <c r="AY14" s="134">
        <v>80674</v>
      </c>
      <c r="AZ14" s="198">
        <f>IF(AY14&gt;0,(AVERAGE(AY$9:AY14)),"")</f>
        <v>78683.166666666672</v>
      </c>
    </row>
    <row r="15" spans="1:52" x14ac:dyDescent="0.2">
      <c r="A15" s="116">
        <v>2016</v>
      </c>
      <c r="B15" s="117" t="s">
        <v>52</v>
      </c>
      <c r="C15" s="134">
        <v>122997</v>
      </c>
      <c r="D15" s="198">
        <f>IF(C15&gt;0,(AVERAGE(C$9:C15)),"")</f>
        <v>122064.85714285714</v>
      </c>
      <c r="E15" s="134">
        <v>1713</v>
      </c>
      <c r="F15" s="198">
        <f>IF(E15&gt;0,(AVERAGE(E$9:E15)),"")</f>
        <v>1730.8571428571429</v>
      </c>
      <c r="G15" s="134">
        <v>287254</v>
      </c>
      <c r="H15" s="198">
        <f>IF(G15&gt;0,(AVERAGE(G$9:G15)),"")</f>
        <v>283886.57142857142</v>
      </c>
      <c r="I15" s="140">
        <v>466294</v>
      </c>
      <c r="J15" s="198">
        <f>IF(I15&gt;0,(AVERAGE(I$9:I15)),"")</f>
        <v>419226.71428571426</v>
      </c>
      <c r="K15" s="140">
        <v>194636</v>
      </c>
      <c r="L15" s="198">
        <f>IF(K15&gt;0,(AVERAGE(K$9:K15)),"")</f>
        <v>193850.28571428571</v>
      </c>
      <c r="M15" s="134">
        <v>5626</v>
      </c>
      <c r="N15" s="198">
        <f>IF(M15&gt;0,(AVERAGE(M$9:M15)),"")</f>
        <v>5439.5714285714284</v>
      </c>
      <c r="O15" s="139">
        <v>17251</v>
      </c>
      <c r="P15" s="198">
        <f>IF(O15&gt;0,(AVERAGE(O$9:O15)),"")</f>
        <v>17249.428571428572</v>
      </c>
      <c r="Q15" s="139">
        <v>102919</v>
      </c>
      <c r="R15" s="198">
        <f>IF(Q15&gt;0,(AVERAGE(Q$9:Q15)),"")</f>
        <v>90259.142857142855</v>
      </c>
      <c r="S15" s="228">
        <v>449547</v>
      </c>
      <c r="T15" s="198">
        <f>IF(S15&gt;0,(AVERAGE(S$9:S15)),"")</f>
        <v>493992.42857142858</v>
      </c>
      <c r="U15" s="139">
        <v>115656</v>
      </c>
      <c r="V15" s="198">
        <f>IF(U15&gt;0,(AVERAGE(U$9:U15)),"")</f>
        <v>113032.71428571429</v>
      </c>
      <c r="W15" s="139">
        <v>8158</v>
      </c>
      <c r="X15" s="198">
        <f>IF(W15&gt;0,(AVERAGE(W$9:W15)),"")</f>
        <v>8462.5714285714294</v>
      </c>
      <c r="Y15" s="139">
        <v>43623</v>
      </c>
      <c r="Z15" s="198">
        <f>IF(Y15&gt;0,(AVERAGE(Y$9:Y15)),"")</f>
        <v>43778.285714285717</v>
      </c>
      <c r="AA15" s="139">
        <v>336</v>
      </c>
      <c r="AB15" s="198">
        <f>IF(AA15&gt;0,(AVERAGE(AA$9:AA15)),"")</f>
        <v>320.71428571428572</v>
      </c>
      <c r="AC15" s="134">
        <v>11962</v>
      </c>
      <c r="AD15" s="198">
        <f>IF(AC15&gt;0,(AVERAGE(AC$9:AC15)),"")</f>
        <v>12017.428571428571</v>
      </c>
      <c r="AE15" s="140">
        <v>4</v>
      </c>
      <c r="AF15" s="198">
        <f>IF(AE15&gt;0,(AVERAGE(AE$9:AE15)),"")</f>
        <v>9.5714285714285712</v>
      </c>
      <c r="AG15" s="213">
        <f t="shared" si="0"/>
        <v>1827976</v>
      </c>
      <c r="AH15" s="203">
        <f>IF(AG15&gt;0,(AVERAGE(AG$9:AG15)),"")</f>
        <v>1805321.142857143</v>
      </c>
      <c r="AI15" s="206"/>
      <c r="AJ15" s="134">
        <v>905</v>
      </c>
      <c r="AK15" s="198">
        <f>IF(AJ15&gt;0,(AVERAGE(AJ$9:AJ15)),"")</f>
        <v>635.42857142857144</v>
      </c>
      <c r="AL15" s="206"/>
      <c r="AM15" s="139">
        <v>20849</v>
      </c>
      <c r="AN15" s="198">
        <f>IF(AM15&gt;0,(AVERAGE(AM$9:AM15)),"")</f>
        <v>22973.285714285714</v>
      </c>
      <c r="AO15" s="206"/>
      <c r="AP15" s="140">
        <f t="shared" si="1"/>
        <v>1849730</v>
      </c>
      <c r="AQ15" s="198">
        <f>IF(AP15&gt;0,(AVERAGE(AP$9:AP15)),"")</f>
        <v>1829574.7142857143</v>
      </c>
      <c r="AR15" s="206"/>
      <c r="AS15" s="134">
        <v>0</v>
      </c>
      <c r="AT15" s="198" t="str">
        <f>IF(AS15&gt;0,(AVERAGE(AS$9:AS15)),"")</f>
        <v/>
      </c>
      <c r="AU15" s="206"/>
      <c r="AV15" s="208">
        <f t="shared" si="2"/>
        <v>1849730</v>
      </c>
      <c r="AW15" s="207">
        <f>IF(AV15&gt;0,(AVERAGE(AV$9:AV15)),"")</f>
        <v>1829574.7142857143</v>
      </c>
      <c r="AX15" s="206"/>
      <c r="AY15" s="134">
        <v>81546</v>
      </c>
      <c r="AZ15" s="198">
        <f>IF(AY15&gt;0,(AVERAGE(AY$9:AY15)),"")</f>
        <v>79092.142857142855</v>
      </c>
    </row>
    <row r="16" spans="1:52" x14ac:dyDescent="0.2">
      <c r="A16" s="116">
        <v>2016</v>
      </c>
      <c r="B16" s="117" t="s">
        <v>53</v>
      </c>
      <c r="C16" s="134">
        <v>122885</v>
      </c>
      <c r="D16" s="198">
        <f>IF(C16&gt;0,(AVERAGE(C$9:C16)),"")</f>
        <v>122167.375</v>
      </c>
      <c r="E16" s="132">
        <v>1703</v>
      </c>
      <c r="F16" s="198">
        <f>IF(E16&gt;0,(AVERAGE(E$9:E16)),"")</f>
        <v>1727.375</v>
      </c>
      <c r="G16" s="132">
        <v>287717</v>
      </c>
      <c r="H16" s="198">
        <f>IF(G16&gt;0,(AVERAGE(G$9:G16)),"")</f>
        <v>284365.375</v>
      </c>
      <c r="I16" s="140">
        <v>471348</v>
      </c>
      <c r="J16" s="198">
        <f>IF(I16&gt;0,(AVERAGE(I$9:I16)),"")</f>
        <v>425741.875</v>
      </c>
      <c r="K16" s="140">
        <v>195027</v>
      </c>
      <c r="L16" s="198">
        <f>IF(K16&gt;0,(AVERAGE(K$9:K16)),"")</f>
        <v>193997.375</v>
      </c>
      <c r="M16" s="132">
        <v>5610</v>
      </c>
      <c r="N16" s="198">
        <f>IF(M16&gt;0,(AVERAGE(M$9:M16)),"")</f>
        <v>5460.875</v>
      </c>
      <c r="O16" s="140">
        <v>16993</v>
      </c>
      <c r="P16" s="198">
        <f>IF(O16&gt;0,(AVERAGE(O$9:O16)),"")</f>
        <v>17217.375</v>
      </c>
      <c r="Q16" s="140">
        <v>106634</v>
      </c>
      <c r="R16" s="198">
        <f>IF(Q16&gt;0,(AVERAGE(Q$9:Q16)),"")</f>
        <v>92306</v>
      </c>
      <c r="S16" s="140">
        <v>439081</v>
      </c>
      <c r="T16" s="198">
        <f>IF(S16&gt;0,(AVERAGE(S$9:S16)),"")</f>
        <v>487128.5</v>
      </c>
      <c r="U16" s="140">
        <v>116646</v>
      </c>
      <c r="V16" s="198">
        <f>IF(U16&gt;0,(AVERAGE(U$9:U16)),"")</f>
        <v>113484.375</v>
      </c>
      <c r="W16" s="140">
        <v>8012</v>
      </c>
      <c r="X16" s="198">
        <f>IF(W16&gt;0,(AVERAGE(W$9:W16)),"")</f>
        <v>8406.25</v>
      </c>
      <c r="Y16" s="140">
        <v>43756</v>
      </c>
      <c r="Z16" s="198">
        <f>IF(Y16&gt;0,(AVERAGE(Y$9:Y16)),"")</f>
        <v>43775.5</v>
      </c>
      <c r="AA16" s="140">
        <v>348</v>
      </c>
      <c r="AB16" s="198">
        <f>IF(AA16&gt;0,(AVERAGE(AA$9:AA16)),"")</f>
        <v>324.125</v>
      </c>
      <c r="AC16" s="134">
        <v>11580</v>
      </c>
      <c r="AD16" s="198">
        <f>IF(AC16&gt;0,(AVERAGE(AC$9:AC16)),"")</f>
        <v>11962.75</v>
      </c>
      <c r="AE16" s="140">
        <v>3</v>
      </c>
      <c r="AF16" s="198">
        <f>IF(AE16&gt;0,(AVERAGE(AE$9:AE16)),"")</f>
        <v>8.75</v>
      </c>
      <c r="AG16" s="213">
        <f t="shared" si="0"/>
        <v>1827343</v>
      </c>
      <c r="AH16" s="203">
        <f>IF(AG16&gt;0,(AVERAGE(AG$9:AG16)),"")</f>
        <v>1808073.875</v>
      </c>
      <c r="AI16" s="206"/>
      <c r="AJ16" s="134">
        <v>909</v>
      </c>
      <c r="AK16" s="198">
        <f>IF(AJ16&gt;0,(AVERAGE(AJ$9:AJ16)),"")</f>
        <v>669.625</v>
      </c>
      <c r="AL16" s="206"/>
      <c r="AM16" s="140">
        <v>21393</v>
      </c>
      <c r="AN16" s="198">
        <f>IF(AM16&gt;0,(AVERAGE(AM$9:AM16)),"")</f>
        <v>22775.75</v>
      </c>
      <c r="AO16" s="206"/>
      <c r="AP16" s="140">
        <f t="shared" si="1"/>
        <v>1849645</v>
      </c>
      <c r="AQ16" s="198">
        <f>IF(AP16&gt;0,(AVERAGE(AP$9:AP16)),"")</f>
        <v>1832083.5</v>
      </c>
      <c r="AR16" s="206"/>
      <c r="AS16" s="132">
        <v>0</v>
      </c>
      <c r="AT16" s="198" t="str">
        <f>IF(AS16&gt;0,(AVERAGE(AS$9:AS16)),"")</f>
        <v/>
      </c>
      <c r="AU16" s="206"/>
      <c r="AV16" s="208">
        <f t="shared" si="2"/>
        <v>1849645</v>
      </c>
      <c r="AW16" s="207">
        <f>IF(AV16&gt;0,(AVERAGE(AV$9:AV16)),"")</f>
        <v>1832083.5</v>
      </c>
      <c r="AX16" s="206"/>
      <c r="AY16" s="134">
        <v>82607</v>
      </c>
      <c r="AZ16" s="198">
        <f>IF(AY16&gt;0,(AVERAGE(AY$9:AY16)),"")</f>
        <v>79531.5</v>
      </c>
    </row>
    <row r="17" spans="1:54" x14ac:dyDescent="0.2">
      <c r="A17" s="116">
        <v>2016</v>
      </c>
      <c r="B17" s="117" t="s">
        <v>54</v>
      </c>
      <c r="C17" s="134">
        <v>123355</v>
      </c>
      <c r="D17" s="198">
        <f>IF(C17&gt;0,(AVERAGE(C$9:C17)),"")</f>
        <v>122299.33333333333</v>
      </c>
      <c r="E17" s="229">
        <v>1701</v>
      </c>
      <c r="F17" s="198">
        <f>IF(E17&gt;0,(AVERAGE(E$9:E17)),"")</f>
        <v>1724.4444444444443</v>
      </c>
      <c r="G17" s="229">
        <v>289139</v>
      </c>
      <c r="H17" s="198">
        <f>IF(G17&gt;0,(AVERAGE(G$9:G17)),"")</f>
        <v>284895.77777777775</v>
      </c>
      <c r="I17" s="140">
        <v>481578</v>
      </c>
      <c r="J17" s="198">
        <f>IF(I17&gt;0,(AVERAGE(I$9:I17)),"")</f>
        <v>431945.88888888888</v>
      </c>
      <c r="K17" s="229">
        <v>197406</v>
      </c>
      <c r="L17" s="198">
        <f>IF(K17&gt;0,(AVERAGE(K$9:K17)),"")</f>
        <v>194376.11111111112</v>
      </c>
      <c r="M17" s="140">
        <v>5658</v>
      </c>
      <c r="N17" s="198">
        <f>IF(M17&gt;0,(AVERAGE(M$9:M17)),"")</f>
        <v>5482.7777777777774</v>
      </c>
      <c r="O17" s="140">
        <v>17427</v>
      </c>
      <c r="P17" s="198">
        <f>IF(O17&gt;0,(AVERAGE(O$9:O17)),"")</f>
        <v>17240.666666666668</v>
      </c>
      <c r="Q17" s="140">
        <v>111812</v>
      </c>
      <c r="R17" s="198">
        <f>IF(Q17&gt;0,(AVERAGE(Q$9:Q17)),"")</f>
        <v>94473.333333333328</v>
      </c>
      <c r="S17" s="230">
        <v>436535</v>
      </c>
      <c r="T17" s="198">
        <f>IF(S17&gt;0,(AVERAGE(S$9:S17)),"")</f>
        <v>481507</v>
      </c>
      <c r="U17" s="229">
        <v>119089</v>
      </c>
      <c r="V17" s="198">
        <f>IF(U17&gt;0,(AVERAGE(U$9:U17)),"")</f>
        <v>114107.11111111111</v>
      </c>
      <c r="W17" s="230">
        <v>7829</v>
      </c>
      <c r="X17" s="198">
        <f>IF(W17&gt;0,(AVERAGE(W$9:W17)),"")</f>
        <v>8342.1111111111113</v>
      </c>
      <c r="Y17" s="231">
        <v>43814</v>
      </c>
      <c r="Z17" s="198">
        <f>IF(Y17&gt;0,(AVERAGE(Y$9:Y17)),"")</f>
        <v>43779.777777777781</v>
      </c>
      <c r="AA17" s="229">
        <v>360</v>
      </c>
      <c r="AB17" s="198">
        <f>IF(AA17&gt;0,(AVERAGE(AA$9:AA17)),"")</f>
        <v>328.11111111111109</v>
      </c>
      <c r="AC17" s="132">
        <v>11749</v>
      </c>
      <c r="AD17" s="198">
        <f>IF(AC17&gt;0,(AVERAGE(AC$9:AC17)),"")</f>
        <v>11939</v>
      </c>
      <c r="AE17" s="140">
        <v>8</v>
      </c>
      <c r="AF17" s="198">
        <f>IF(AE17&gt;0,(AVERAGE(AE$9:AE17)),"")</f>
        <v>8.6666666666666661</v>
      </c>
      <c r="AG17" s="203">
        <f t="shared" si="0"/>
        <v>1847460</v>
      </c>
      <c r="AH17" s="203">
        <f>IF(AG17&gt;0,(AVERAGE(AG$9:AG17)),"")</f>
        <v>1812450.111111111</v>
      </c>
      <c r="AI17" s="206"/>
      <c r="AJ17" s="134">
        <v>958</v>
      </c>
      <c r="AK17" s="198">
        <f>IF(AJ17&gt;0,(AVERAGE(AJ$9:AJ17)),"")</f>
        <v>701.66666666666663</v>
      </c>
      <c r="AL17" s="206"/>
      <c r="AM17" s="232">
        <v>22107</v>
      </c>
      <c r="AN17" s="198">
        <f>IF(AM17&gt;0,(AVERAGE(AM$9:AM17)),"")</f>
        <v>22701.444444444445</v>
      </c>
      <c r="AO17" s="206"/>
      <c r="AP17" s="140">
        <f t="shared" si="1"/>
        <v>1870525</v>
      </c>
      <c r="AQ17" s="198">
        <f>IF(AP17&gt;0,(AVERAGE(AP$9:AP17)),"")</f>
        <v>1836354.7777777778</v>
      </c>
      <c r="AR17" s="206"/>
      <c r="AS17" s="198">
        <v>0</v>
      </c>
      <c r="AT17" s="198" t="str">
        <f>IF(AS17&gt;0,(AVERAGE(AS$9:AS17)),"")</f>
        <v/>
      </c>
      <c r="AU17" s="206"/>
      <c r="AV17" s="207">
        <f t="shared" si="2"/>
        <v>1870525</v>
      </c>
      <c r="AW17" s="207">
        <f>IF(AV17&gt;0,(AVERAGE(AV$9:AV17)),"")</f>
        <v>1836354.7777777778</v>
      </c>
      <c r="AX17" s="206"/>
      <c r="AY17" s="134">
        <v>84224</v>
      </c>
      <c r="AZ17" s="198">
        <f>IF(AY17&gt;0,(AVERAGE(AY$9:AY17)),"")</f>
        <v>80052.888888888891</v>
      </c>
    </row>
    <row r="18" spans="1:54" x14ac:dyDescent="0.2">
      <c r="A18" s="116">
        <v>2016</v>
      </c>
      <c r="B18" s="117" t="s">
        <v>55</v>
      </c>
      <c r="C18" s="134">
        <v>123032</v>
      </c>
      <c r="D18" s="198">
        <f>IF(C18&gt;0,(AVERAGE(C$9:C18)),"")</f>
        <v>122372.6</v>
      </c>
      <c r="E18" s="132">
        <v>1699</v>
      </c>
      <c r="F18" s="198">
        <f>IF(E18&gt;0,(AVERAGE(E$9:E18)),"")</f>
        <v>1721.9</v>
      </c>
      <c r="G18" s="132">
        <v>290077</v>
      </c>
      <c r="H18" s="198">
        <f>IF(G18&gt;0,(AVERAGE(G$9:G18)),"")</f>
        <v>285413.90000000002</v>
      </c>
      <c r="I18" s="140">
        <v>489942</v>
      </c>
      <c r="J18" s="198">
        <f>IF(I18&gt;0,(AVERAGE(I$9:I18)),"")</f>
        <v>437745.5</v>
      </c>
      <c r="K18" s="229">
        <v>199239</v>
      </c>
      <c r="L18" s="198">
        <f>IF(K18&gt;0,(AVERAGE(K$9:K18)),"")</f>
        <v>194862.4</v>
      </c>
      <c r="M18" s="132">
        <v>5637</v>
      </c>
      <c r="N18" s="198">
        <f>IF(M18&gt;0,(AVERAGE(M$9:M18)),"")</f>
        <v>5498.2</v>
      </c>
      <c r="O18" s="229">
        <v>17883</v>
      </c>
      <c r="P18" s="198">
        <f>IF(O18&gt;0,(AVERAGE(O$9:O18)),"")</f>
        <v>17304.900000000001</v>
      </c>
      <c r="Q18" s="229">
        <v>117185</v>
      </c>
      <c r="R18" s="198">
        <f>IF(Q18&gt;0,(AVERAGE(Q$9:Q18)),"")</f>
        <v>96744.5</v>
      </c>
      <c r="S18" s="230">
        <v>438510</v>
      </c>
      <c r="T18" s="198">
        <f>IF(S18&gt;0,(AVERAGE(S$9:S18)),"")</f>
        <v>477207.3</v>
      </c>
      <c r="U18" s="229">
        <v>121213</v>
      </c>
      <c r="V18" s="198">
        <f>IF(U18&gt;0,(AVERAGE(U$9:U18)),"")</f>
        <v>114817.7</v>
      </c>
      <c r="W18" s="230">
        <v>8002</v>
      </c>
      <c r="X18" s="198">
        <f>IF(W18&gt;0,(AVERAGE(W$9:W18)),"")</f>
        <v>8308.1</v>
      </c>
      <c r="Y18" s="231">
        <v>43854</v>
      </c>
      <c r="Z18" s="198">
        <f>IF(Y18&gt;0,(AVERAGE(Y$9:Y18)),"")</f>
        <v>43787.199999999997</v>
      </c>
      <c r="AA18" s="140">
        <v>368</v>
      </c>
      <c r="AB18" s="198">
        <f>IF(AA18&gt;0,(AVERAGE(AA$9:AA18)),"")</f>
        <v>332.1</v>
      </c>
      <c r="AC18" s="140">
        <v>12342</v>
      </c>
      <c r="AD18" s="198">
        <f>IF(AC18&gt;0,(AVERAGE(AC$9:AC18)),"")</f>
        <v>11979.3</v>
      </c>
      <c r="AE18" s="140">
        <v>6</v>
      </c>
      <c r="AF18" s="198">
        <f>IF(AE18&gt;0,(AVERAGE(AE$9:AE18)),"")</f>
        <v>8.4</v>
      </c>
      <c r="AG18" s="203">
        <f t="shared" si="0"/>
        <v>1868989</v>
      </c>
      <c r="AH18" s="203">
        <f>IF(AG18&gt;0,(AVERAGE(AG$9:AG18)),"")</f>
        <v>1818104</v>
      </c>
      <c r="AI18" s="206"/>
      <c r="AJ18" s="132">
        <v>1033</v>
      </c>
      <c r="AK18" s="198">
        <f>IF(AJ18&gt;0,(AVERAGE(AJ$9:AJ18)),"")</f>
        <v>734.8</v>
      </c>
      <c r="AL18" s="206"/>
      <c r="AM18" s="232">
        <v>22683</v>
      </c>
      <c r="AN18" s="198">
        <f>IF(AM18&gt;0,(AVERAGE(AM$9:AM18)),"")</f>
        <v>22699.599999999999</v>
      </c>
      <c r="AO18" s="206"/>
      <c r="AP18" s="198">
        <f t="shared" si="1"/>
        <v>1892705</v>
      </c>
      <c r="AQ18" s="198">
        <f>IF(AP18&gt;0,(AVERAGE(AP$9:AP18)),"")</f>
        <v>1841989.8</v>
      </c>
      <c r="AR18" s="206"/>
      <c r="AS18" s="198">
        <v>0</v>
      </c>
      <c r="AT18" s="198" t="str">
        <f>IF(AS18&gt;0,(AVERAGE(AS$9:AS18)),"")</f>
        <v/>
      </c>
      <c r="AU18" s="206"/>
      <c r="AV18" s="207">
        <f t="shared" si="2"/>
        <v>1892705</v>
      </c>
      <c r="AW18" s="207">
        <f>IF(AV18&gt;0,(AVERAGE(AV$9:AV18)),"")</f>
        <v>1841989.8</v>
      </c>
      <c r="AX18" s="206"/>
      <c r="AY18" s="132">
        <v>85925</v>
      </c>
      <c r="AZ18" s="198">
        <f>IF(AY18&gt;0,(AVERAGE(AY$9:AY18)),"")</f>
        <v>80640.100000000006</v>
      </c>
    </row>
    <row r="19" spans="1:54" x14ac:dyDescent="0.2">
      <c r="A19" s="116">
        <v>2016</v>
      </c>
      <c r="B19" s="117" t="s">
        <v>56</v>
      </c>
      <c r="C19" s="140">
        <v>123705</v>
      </c>
      <c r="D19" s="198">
        <f>IF(C19&gt;0,(AVERAGE(C$9:C19)),"")</f>
        <v>122493.72727272728</v>
      </c>
      <c r="E19" s="140">
        <v>1696</v>
      </c>
      <c r="F19" s="198">
        <f>IF(E19&gt;0,(AVERAGE(E$9:E19)),"")</f>
        <v>1719.5454545454545</v>
      </c>
      <c r="G19" s="140">
        <v>291500</v>
      </c>
      <c r="H19" s="198">
        <f>IF(G19&gt;0,(AVERAGE(G$9:G19)),"")</f>
        <v>285967.18181818182</v>
      </c>
      <c r="I19" s="140">
        <v>488769</v>
      </c>
      <c r="J19" s="198">
        <f>IF(I19&gt;0,(AVERAGE(I$9:I19)),"")</f>
        <v>442384</v>
      </c>
      <c r="K19" s="140">
        <v>199558</v>
      </c>
      <c r="L19" s="198">
        <f>IF(K19&gt;0,(AVERAGE(K$9:K19)),"")</f>
        <v>195289.27272727274</v>
      </c>
      <c r="M19" s="140">
        <v>5719</v>
      </c>
      <c r="N19" s="198">
        <f>IF(M19&gt;0,(AVERAGE(M$9:M19)),"")</f>
        <v>5518.272727272727</v>
      </c>
      <c r="O19" s="140">
        <v>18054</v>
      </c>
      <c r="P19" s="198">
        <f>IF(O19&gt;0,(AVERAGE(O$9:O19)),"")</f>
        <v>17373</v>
      </c>
      <c r="Q19" s="140">
        <v>121639</v>
      </c>
      <c r="R19" s="198">
        <f>IF(Q19&gt;0,(AVERAGE(Q$9:Q19)),"")</f>
        <v>99007.636363636368</v>
      </c>
      <c r="S19" s="140">
        <v>434331</v>
      </c>
      <c r="T19" s="198">
        <f>IF(S19&gt;0,(AVERAGE(S$9:S19)),"")</f>
        <v>473309.45454545453</v>
      </c>
      <c r="U19" s="139">
        <v>123384</v>
      </c>
      <c r="V19" s="198">
        <f>IF(U19&gt;0,(AVERAGE(U$9:U19)),"")</f>
        <v>115596.45454545454</v>
      </c>
      <c r="W19" s="140">
        <v>8145</v>
      </c>
      <c r="X19" s="198">
        <f>IF(W19&gt;0,(AVERAGE(W$9:W19)),"")</f>
        <v>8293.2727272727279</v>
      </c>
      <c r="Y19" s="140">
        <v>43716</v>
      </c>
      <c r="Z19" s="198">
        <f>IF(Y19&gt;0,(AVERAGE(Y$9:Y19)),"")</f>
        <v>43780.727272727272</v>
      </c>
      <c r="AA19" s="140">
        <v>377</v>
      </c>
      <c r="AB19" s="198">
        <f>IF(AA19&gt;0,(AVERAGE(AA$9:AA19)),"")</f>
        <v>336.18181818181819</v>
      </c>
      <c r="AC19" s="140">
        <v>12527</v>
      </c>
      <c r="AD19" s="198">
        <f>IF(AC19&gt;0,(AVERAGE(AC$9:AC19)),"")</f>
        <v>12029.09090909091</v>
      </c>
      <c r="AE19" s="140">
        <v>7</v>
      </c>
      <c r="AF19" s="198">
        <f>IF(AE19&gt;0,(AVERAGE(AE$9:AE19)),"")</f>
        <v>8.2727272727272734</v>
      </c>
      <c r="AG19" s="213">
        <f>C19+E19+G19+I19+K19+M19+O19+Q19+S19+U19+W19+Y19+AA19+AC19+AE19</f>
        <v>1873127</v>
      </c>
      <c r="AH19" s="203">
        <f>IF(AG19&gt;0,(AVERAGE(AG$9:AG19)),"")</f>
        <v>1823106.0909090908</v>
      </c>
      <c r="AI19" s="206"/>
      <c r="AJ19" s="140">
        <v>997</v>
      </c>
      <c r="AK19" s="198">
        <f>IF(AJ19&gt;0,(AVERAGE(AJ$9:AJ19)),"")</f>
        <v>758.63636363636363</v>
      </c>
      <c r="AL19" s="206"/>
      <c r="AM19" s="140">
        <v>23071</v>
      </c>
      <c r="AN19" s="198">
        <f>IF(AM19&gt;0,(AVERAGE(AM$9:AM19)),"")</f>
        <v>22733.363636363636</v>
      </c>
      <c r="AO19" s="206"/>
      <c r="AP19" s="140">
        <f>AG19+AJ19+AM19</f>
        <v>1897195</v>
      </c>
      <c r="AQ19" s="198">
        <f>IF(AP19&gt;0,(AVERAGE(AP$9:AP19)),"")</f>
        <v>1847008.4545454546</v>
      </c>
      <c r="AR19" s="206"/>
      <c r="AS19" s="140">
        <v>0</v>
      </c>
      <c r="AT19" s="198" t="str">
        <f>IF(AS19&gt;0,(AVERAGE(AS$9:AS19)),"")</f>
        <v/>
      </c>
      <c r="AU19" s="206"/>
      <c r="AV19" s="208">
        <f>AP19+AS19</f>
        <v>1897195</v>
      </c>
      <c r="AW19" s="207">
        <f>IF(AV19&gt;0,(AVERAGE(AV$9:AV19)),"")</f>
        <v>1847008.4545454546</v>
      </c>
      <c r="AX19" s="206"/>
      <c r="AY19" s="140">
        <v>87499</v>
      </c>
      <c r="AZ19" s="198">
        <f>IF(AY19&gt;0,(AVERAGE(AY$9:AY19)),"")</f>
        <v>81263.636363636368</v>
      </c>
    </row>
    <row r="20" spans="1:54" ht="13.5" thickBot="1" x14ac:dyDescent="0.25">
      <c r="A20" s="116">
        <v>2016</v>
      </c>
      <c r="B20" s="124" t="s">
        <v>57</v>
      </c>
      <c r="C20" s="233">
        <v>124257</v>
      </c>
      <c r="D20" s="218">
        <f>IF(C20&gt;0,(AVERAGE(C$9:C20)),"")</f>
        <v>122640.66666666667</v>
      </c>
      <c r="E20" s="233">
        <v>1687</v>
      </c>
      <c r="F20" s="218">
        <f>IF(E20&gt;0,(AVERAGE(E$9:E20)),"")</f>
        <v>1716.8333333333333</v>
      </c>
      <c r="G20" s="233">
        <v>292045</v>
      </c>
      <c r="H20" s="218">
        <f>IF(G20&gt;0,(AVERAGE(G$9:G20)),"")</f>
        <v>286473.66666666669</v>
      </c>
      <c r="I20" s="233">
        <v>490704</v>
      </c>
      <c r="J20" s="218">
        <f>IF(I20&gt;0,(AVERAGE(I$9:I20)),"")</f>
        <v>446410.66666666669</v>
      </c>
      <c r="K20" s="233">
        <v>199813</v>
      </c>
      <c r="L20" s="218">
        <f>IF(K20&gt;0,(AVERAGE(K$9:K20)),"")</f>
        <v>195666.25</v>
      </c>
      <c r="M20" s="233">
        <v>5752</v>
      </c>
      <c r="N20" s="218">
        <f>IF(M20&gt;0,(AVERAGE(M$9:M20)),"")</f>
        <v>5537.75</v>
      </c>
      <c r="O20" s="233">
        <v>18137</v>
      </c>
      <c r="P20" s="218">
        <f>IF(O20&gt;0,(AVERAGE(O$9:O20)),"")</f>
        <v>17436.666666666668</v>
      </c>
      <c r="Q20" s="233">
        <v>126098</v>
      </c>
      <c r="R20" s="218">
        <f>IF(Q20&gt;0,(AVERAGE(Q$9:Q20)),"")</f>
        <v>101265.16666666667</v>
      </c>
      <c r="S20" s="233">
        <v>430681</v>
      </c>
      <c r="T20" s="218">
        <f>IF(S20&gt;0,(AVERAGE(S$9:S20)),"")</f>
        <v>469757.08333333331</v>
      </c>
      <c r="U20" s="233">
        <v>125334</v>
      </c>
      <c r="V20" s="218">
        <f>IF(U20&gt;0,(AVERAGE(U$9:U20)),"")</f>
        <v>116407.91666666667</v>
      </c>
      <c r="W20" s="233">
        <v>8123</v>
      </c>
      <c r="X20" s="218">
        <f>IF(W20&gt;0,(AVERAGE(W$9:W20)),"")</f>
        <v>8279.0833333333339</v>
      </c>
      <c r="Y20" s="233">
        <v>43619</v>
      </c>
      <c r="Z20" s="218">
        <f>IF(Y20&gt;0,(AVERAGE(Y$9:Y20)),"")</f>
        <v>43767.25</v>
      </c>
      <c r="AA20" s="233">
        <v>380</v>
      </c>
      <c r="AB20" s="218">
        <f>IF(AA20&gt;0,(AVERAGE(AA$9:AA20)),"")</f>
        <v>339.83333333333331</v>
      </c>
      <c r="AC20" s="233">
        <v>12751</v>
      </c>
      <c r="AD20" s="218">
        <f>IF(AC20&gt;0,(AVERAGE(AC$9:AC20)),"")</f>
        <v>12089.25</v>
      </c>
      <c r="AE20" s="233">
        <v>10</v>
      </c>
      <c r="AF20" s="218">
        <f>IF(AE20&gt;0,(AVERAGE(AE$9:AE20)),"")</f>
        <v>8.4166666666666661</v>
      </c>
      <c r="AG20" s="220">
        <f>C20+E20+G20+I20+K20+M20+O20+Q20+S20+U20+W20+Y20+AA20+AC20+AE20</f>
        <v>1879391</v>
      </c>
      <c r="AH20" s="219">
        <f>IF(AG20&gt;0,(AVERAGE(AG$9:AG20)),"")</f>
        <v>1827796.5</v>
      </c>
      <c r="AI20" s="221"/>
      <c r="AJ20" s="233">
        <v>960</v>
      </c>
      <c r="AK20" s="218">
        <f>IF(AJ20&gt;0,(AVERAGE(AJ$9:AJ20)),"")</f>
        <v>775.41666666666663</v>
      </c>
      <c r="AL20" s="221"/>
      <c r="AM20" s="233">
        <v>23438</v>
      </c>
      <c r="AN20" s="218">
        <f>IF(AM20&gt;0,(AVERAGE(AM$9:AM20)),"")</f>
        <v>22792.083333333332</v>
      </c>
      <c r="AO20" s="221"/>
      <c r="AP20" s="220">
        <f>AG20+AJ20+AM20</f>
        <v>1903789</v>
      </c>
      <c r="AQ20" s="218">
        <f>IF(AP20&gt;0,(AVERAGE(AP$9:AP20)),"")</f>
        <v>1851740.1666666667</v>
      </c>
      <c r="AR20" s="221"/>
      <c r="AS20" s="220">
        <v>0</v>
      </c>
      <c r="AT20" s="218" t="str">
        <f>IF(AS20&gt;0,(AVERAGE(AS$9:AS20)),"")</f>
        <v/>
      </c>
      <c r="AU20" s="221"/>
      <c r="AV20" s="222">
        <f>AP20+AS20</f>
        <v>1903789</v>
      </c>
      <c r="AW20" s="223">
        <f>IF(AV20&gt;0,(AVERAGE(AV$9:AV20)),"")</f>
        <v>1851740.1666666667</v>
      </c>
      <c r="AX20" s="221"/>
      <c r="AY20" s="220">
        <v>89110</v>
      </c>
      <c r="AZ20" s="224">
        <f>IF(AY20&gt;0,(AVERAGE(AY$9:AY20)),"")</f>
        <v>81917.5</v>
      </c>
    </row>
    <row r="21" spans="1:54" x14ac:dyDescent="0.2">
      <c r="AY21" s="132"/>
    </row>
    <row r="22" spans="1:54" x14ac:dyDescent="0.2">
      <c r="AP22" s="132"/>
      <c r="AV22" s="132"/>
      <c r="AY22" s="132"/>
      <c r="AZ22" s="132"/>
      <c r="BB22" s="132"/>
    </row>
    <row r="23" spans="1:54" ht="15" x14ac:dyDescent="0.2">
      <c r="A23" s="153" t="s">
        <v>86</v>
      </c>
      <c r="AP23" s="132"/>
      <c r="AV23" s="132"/>
      <c r="AY23" s="132"/>
    </row>
    <row r="24" spans="1:54" x14ac:dyDescent="0.2">
      <c r="A24" t="s">
        <v>87</v>
      </c>
      <c r="AP24" s="132"/>
      <c r="AV24" s="132"/>
      <c r="AY24" s="132"/>
    </row>
    <row r="25" spans="1:54" x14ac:dyDescent="0.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row>
    <row r="26" spans="1:54" x14ac:dyDescent="0.2">
      <c r="C26" s="132"/>
      <c r="E26" s="132"/>
      <c r="G26" s="132"/>
      <c r="I26" s="132"/>
      <c r="K26" s="132"/>
      <c r="M26" s="132"/>
      <c r="O26" s="132"/>
      <c r="Q26" s="132"/>
      <c r="S26" s="132"/>
      <c r="U26" s="132"/>
      <c r="W26" s="132"/>
      <c r="Y26" s="132"/>
      <c r="AA26" s="132"/>
      <c r="AC26" s="132"/>
      <c r="AE26" s="132"/>
      <c r="AJ26" s="132"/>
      <c r="AM26" s="132"/>
      <c r="AV26" s="132"/>
      <c r="AY26" s="132"/>
    </row>
    <row r="27" spans="1:54" x14ac:dyDescent="0.2">
      <c r="AJ27" t="s">
        <v>1</v>
      </c>
      <c r="AV27" s="132"/>
      <c r="AY27" s="132"/>
    </row>
    <row r="28" spans="1:54" x14ac:dyDescent="0.2">
      <c r="C28" s="132" t="s">
        <v>1</v>
      </c>
      <c r="D28" s="132"/>
      <c r="E28" s="132" t="s">
        <v>1</v>
      </c>
      <c r="F28" s="132"/>
      <c r="G28" s="132" t="s">
        <v>1</v>
      </c>
      <c r="H28" s="132"/>
      <c r="I28" s="132" t="s">
        <v>1</v>
      </c>
      <c r="J28" s="132"/>
      <c r="K28" s="132" t="s">
        <v>1</v>
      </c>
      <c r="L28" s="132"/>
      <c r="M28" s="132" t="s">
        <v>1</v>
      </c>
      <c r="N28" s="132"/>
      <c r="O28" s="132" t="s">
        <v>1</v>
      </c>
      <c r="P28" s="132"/>
      <c r="Q28" s="132" t="s">
        <v>1</v>
      </c>
      <c r="R28" s="132"/>
      <c r="S28" s="132" t="s">
        <v>1</v>
      </c>
      <c r="T28" s="132"/>
      <c r="U28" s="132" t="s">
        <v>1</v>
      </c>
      <c r="V28" s="132"/>
      <c r="W28" s="132" t="s">
        <v>1</v>
      </c>
      <c r="X28" s="132"/>
      <c r="Y28" s="132" t="s">
        <v>1</v>
      </c>
      <c r="Z28" s="132"/>
      <c r="AA28" s="132" t="s">
        <v>1</v>
      </c>
      <c r="AB28" s="132"/>
      <c r="AC28" s="132" t="s">
        <v>1</v>
      </c>
      <c r="AD28" s="132"/>
      <c r="AE28" s="132" t="s">
        <v>1</v>
      </c>
      <c r="AJ28" t="s">
        <v>1</v>
      </c>
      <c r="AM28" s="132" t="s">
        <v>1</v>
      </c>
      <c r="AV28" s="132"/>
      <c r="AY28" s="132"/>
    </row>
    <row r="30" spans="1:54" x14ac:dyDescent="0.2">
      <c r="C30" t="s">
        <v>1</v>
      </c>
      <c r="G30" t="s">
        <v>1</v>
      </c>
      <c r="I30" t="s">
        <v>1</v>
      </c>
      <c r="K30" t="s">
        <v>1</v>
      </c>
      <c r="M30" t="s">
        <v>1</v>
      </c>
      <c r="O30" t="s">
        <v>1</v>
      </c>
      <c r="Q30" t="s">
        <v>1</v>
      </c>
      <c r="S30" t="s">
        <v>1</v>
      </c>
      <c r="U30" t="s">
        <v>1</v>
      </c>
      <c r="W30" t="s">
        <v>1</v>
      </c>
      <c r="Y30" t="s">
        <v>1</v>
      </c>
      <c r="AA30" t="s">
        <v>1</v>
      </c>
      <c r="AM30" t="s">
        <v>1</v>
      </c>
      <c r="AY30" t="s">
        <v>1</v>
      </c>
    </row>
    <row r="31" spans="1:54" x14ac:dyDescent="0.2">
      <c r="W31" t="s">
        <v>1</v>
      </c>
    </row>
    <row r="32" spans="1:54" x14ac:dyDescent="0.2">
      <c r="C32" s="132" t="s">
        <v>1</v>
      </c>
      <c r="G32" s="132" t="s">
        <v>1</v>
      </c>
      <c r="I32" s="132" t="s">
        <v>1</v>
      </c>
      <c r="K32" s="132" t="s">
        <v>1</v>
      </c>
      <c r="M32" s="132" t="s">
        <v>1</v>
      </c>
      <c r="O32" s="132" t="s">
        <v>1</v>
      </c>
      <c r="Q32" s="132" t="s">
        <v>1</v>
      </c>
      <c r="S32" s="132" t="s">
        <v>1</v>
      </c>
      <c r="U32" s="132" t="s">
        <v>1</v>
      </c>
      <c r="W32" s="132" t="s">
        <v>1</v>
      </c>
      <c r="Y32" s="132" t="s">
        <v>1</v>
      </c>
      <c r="AA32" s="132" t="s">
        <v>1</v>
      </c>
      <c r="AM32" s="132" t="s">
        <v>1</v>
      </c>
      <c r="AY32" s="132" t="s">
        <v>1</v>
      </c>
    </row>
    <row r="34" spans="3:51" x14ac:dyDescent="0.2">
      <c r="C34" s="132" t="s">
        <v>1</v>
      </c>
      <c r="D34" s="132"/>
      <c r="E34" s="132" t="s">
        <v>1</v>
      </c>
      <c r="F34" s="132"/>
      <c r="G34" s="132" t="s">
        <v>1</v>
      </c>
      <c r="H34" s="132"/>
      <c r="I34" s="132" t="s">
        <v>1</v>
      </c>
      <c r="J34" s="132"/>
      <c r="K34" s="132" t="s">
        <v>1</v>
      </c>
      <c r="L34" s="132"/>
      <c r="M34" s="132" t="s">
        <v>1</v>
      </c>
      <c r="N34" s="132"/>
      <c r="O34" s="132" t="s">
        <v>1</v>
      </c>
      <c r="P34" s="132"/>
      <c r="Q34" s="132" t="s">
        <v>1</v>
      </c>
      <c r="R34" s="132"/>
      <c r="S34" s="132" t="s">
        <v>1</v>
      </c>
      <c r="T34" s="132"/>
      <c r="U34" s="132" t="s">
        <v>1</v>
      </c>
      <c r="V34" s="132"/>
      <c r="W34" s="132" t="s">
        <v>1</v>
      </c>
      <c r="X34" s="132"/>
      <c r="Y34" s="132" t="s">
        <v>1</v>
      </c>
      <c r="Z34" s="132"/>
      <c r="AA34" s="132" t="s">
        <v>1</v>
      </c>
      <c r="AB34" s="132"/>
      <c r="AC34" s="132" t="s">
        <v>1</v>
      </c>
      <c r="AD34" s="132"/>
      <c r="AE34" s="132" t="s">
        <v>1</v>
      </c>
      <c r="AF34" s="132"/>
      <c r="AG34" s="132"/>
      <c r="AH34" s="132"/>
      <c r="AI34" s="132"/>
      <c r="AJ34" s="132" t="s">
        <v>1</v>
      </c>
      <c r="AM34" s="132" t="s">
        <v>1</v>
      </c>
      <c r="AV34" s="132" t="s">
        <v>1</v>
      </c>
      <c r="AY34" s="132" t="s">
        <v>1</v>
      </c>
    </row>
    <row r="38" spans="3:51" x14ac:dyDescent="0.2">
      <c r="I38" t="s">
        <v>1</v>
      </c>
      <c r="K38" t="s">
        <v>1</v>
      </c>
    </row>
    <row r="40" spans="3:51" x14ac:dyDescent="0.2">
      <c r="AV40" t="s">
        <v>1</v>
      </c>
    </row>
  </sheetData>
  <mergeCells count="42">
    <mergeCell ref="W4:X4"/>
    <mergeCell ref="A4:B4"/>
    <mergeCell ref="C4:D4"/>
    <mergeCell ref="E4:F4"/>
    <mergeCell ref="G4:H4"/>
    <mergeCell ref="I4:J4"/>
    <mergeCell ref="K4:L4"/>
    <mergeCell ref="M4:N4"/>
    <mergeCell ref="O4:P4"/>
    <mergeCell ref="Q4:R4"/>
    <mergeCell ref="S4:T4"/>
    <mergeCell ref="U4:V4"/>
    <mergeCell ref="AJ5:AJ6"/>
    <mergeCell ref="AK5:AK6"/>
    <mergeCell ref="Y4:Z4"/>
    <mergeCell ref="AA4:AB4"/>
    <mergeCell ref="AC4:AD4"/>
    <mergeCell ref="AE4:AF4"/>
    <mergeCell ref="AG4:AH4"/>
    <mergeCell ref="AJ4:AK4"/>
    <mergeCell ref="AM4:AN4"/>
    <mergeCell ref="AP4:AQ4"/>
    <mergeCell ref="AS4:AT4"/>
    <mergeCell ref="AV4:AW4"/>
    <mergeCell ref="AY4:AZ4"/>
    <mergeCell ref="Y7:Z7"/>
    <mergeCell ref="C7:D7"/>
    <mergeCell ref="E7:F7"/>
    <mergeCell ref="G7:H7"/>
    <mergeCell ref="I7:J7"/>
    <mergeCell ref="K7:L7"/>
    <mergeCell ref="M7:N7"/>
    <mergeCell ref="O7:P7"/>
    <mergeCell ref="Q7:R7"/>
    <mergeCell ref="S7:T7"/>
    <mergeCell ref="U7:V7"/>
    <mergeCell ref="W7:X7"/>
    <mergeCell ref="AA7:AB7"/>
    <mergeCell ref="AC7:AD7"/>
    <mergeCell ref="AE7:AF7"/>
    <mergeCell ref="AJ7:AK7"/>
    <mergeCell ref="AM7:AN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26133E-5815-4AF2-9021-BA4BDD6FF480}">
  <ds:schemaRefs>
    <ds:schemaRef ds:uri="http://schemas.microsoft.com/sharepoint/v3/contenttype/forms"/>
  </ds:schemaRefs>
</ds:datastoreItem>
</file>

<file path=customXml/itemProps2.xml><?xml version="1.0" encoding="utf-8"?>
<ds:datastoreItem xmlns:ds="http://schemas.openxmlformats.org/officeDocument/2006/customXml" ds:itemID="{0573B345-E91D-4525-BD47-F7606294D28E}">
  <ds:schemaRefs>
    <ds:schemaRef ds:uri="http://schemas.microsoft.com/office/2006/metadata/propertie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4E465824-9289-4D83-BBF9-B4A3888168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SFY2024</vt:lpstr>
      <vt:lpstr>SFY2023</vt:lpstr>
      <vt:lpstr>SFY2022</vt:lpstr>
      <vt:lpstr>SFY2021</vt:lpstr>
      <vt:lpstr>SFY2020</vt:lpstr>
      <vt:lpstr>SFY2019</vt:lpstr>
      <vt:lpstr>SFY2018</vt:lpstr>
      <vt:lpstr>SFY2017</vt:lpstr>
      <vt:lpstr>SFY2016</vt:lpstr>
      <vt:lpstr>SFY2015</vt:lpstr>
      <vt:lpstr>SFY2014</vt:lpstr>
      <vt:lpstr>SFY2014Smoothed_Final</vt:lpstr>
      <vt:lpstr>SFY2014_Smoothed</vt:lpstr>
      <vt:lpstr>SFY2013</vt:lpstr>
      <vt:lpstr>SFY2012</vt:lpstr>
      <vt:lpstr>SFY2011 </vt:lpstr>
      <vt:lpstr>SFY2010</vt:lpstr>
      <vt:lpstr>SFY2009</vt:lpstr>
    </vt:vector>
  </TitlesOfParts>
  <Manager/>
  <Company>DHHS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georgejohnston</dc:creator>
  <cp:keywords/>
  <dc:description/>
  <cp:lastModifiedBy>Coleman, Scott (DHB)</cp:lastModifiedBy>
  <cp:revision/>
  <dcterms:created xsi:type="dcterms:W3CDTF">1999-03-31T17:40:16Z</dcterms:created>
  <dcterms:modified xsi:type="dcterms:W3CDTF">2024-05-08T17:12:39Z</dcterms:modified>
  <cp:category/>
  <cp:contentStatus/>
</cp:coreProperties>
</file>